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er\Documents\Shooting Pistol\Western Cape Pistol Federation\2021\"/>
    </mc:Choice>
  </mc:AlternateContent>
  <xr:revisionPtr revIDLastSave="0" documentId="13_ncr:40009_{D70A4441-EBC0-47E1-83C8-E31E74B03CD4}" xr6:coauthVersionLast="47" xr6:coauthVersionMax="47" xr10:uidLastSave="{00000000-0000-0000-0000-000000000000}"/>
  <bookViews>
    <workbookView xWindow="-120" yWindow="-120" windowWidth="20730" windowHeight="11160" tabRatio="655" firstSheet="1" activeTab="3"/>
  </bookViews>
  <sheets>
    <sheet name="1500 (Revolver  &amp; Pistol)" sheetId="2" r:id="rId1"/>
    <sheet name="PP2" sheetId="4" r:id="rId2"/>
    <sheet name="S SA &amp; Service Rev" sheetId="5" r:id="rId3"/>
    <sheet name="600 Match (Revolver &amp; Pistol)" sheetId="6" r:id="rId4"/>
  </sheets>
  <definedNames>
    <definedName name="_xlnm.Print_Area" localSheetId="0">'1500 (Revolver  &amp; Pistol)'!$B$1:$Q$44</definedName>
    <definedName name="_xlnm.Print_Area" localSheetId="3">'600 Match (Revolver &amp; Pistol)'!$B$2:$Q$49</definedName>
    <definedName name="_xlnm.Print_Area" localSheetId="1">'PP2'!$B$1:$Q$23</definedName>
    <definedName name="_xlnm.Print_Area" localSheetId="2">'S SA &amp; Service Rev'!$B$1:$Q$48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" l="1"/>
  <c r="N7" i="2"/>
  <c r="P7" i="2" s="1"/>
  <c r="N8" i="2"/>
  <c r="P8" i="2"/>
  <c r="N10" i="2"/>
  <c r="P10" i="2"/>
  <c r="N11" i="2"/>
  <c r="P11" i="2" s="1"/>
  <c r="N13" i="2"/>
  <c r="P13" i="2" s="1"/>
  <c r="N15" i="2"/>
  <c r="P15" i="2"/>
  <c r="N16" i="2"/>
  <c r="P16" i="2"/>
  <c r="N17" i="2"/>
  <c r="P17" i="2" s="1"/>
  <c r="N18" i="2"/>
  <c r="P18" i="2" s="1"/>
  <c r="N19" i="2"/>
  <c r="P19" i="2"/>
  <c r="N24" i="2"/>
  <c r="P24" i="2"/>
  <c r="N25" i="2"/>
  <c r="P25" i="2"/>
  <c r="N26" i="2"/>
  <c r="P26" i="2" s="1"/>
  <c r="N27" i="2"/>
  <c r="P27" i="2"/>
  <c r="N28" i="2"/>
  <c r="P28" i="2"/>
  <c r="N30" i="2"/>
  <c r="P30" i="2" s="1"/>
  <c r="N32" i="2"/>
  <c r="P32" i="2" s="1"/>
  <c r="N33" i="2"/>
  <c r="P33" i="2" s="1"/>
  <c r="N35" i="2"/>
  <c r="P35" i="2" s="1"/>
  <c r="N36" i="2"/>
  <c r="P36" i="2" s="1"/>
  <c r="N4" i="6"/>
  <c r="P4" i="6" s="1"/>
  <c r="N5" i="6"/>
  <c r="P5" i="6"/>
  <c r="N6" i="6"/>
  <c r="P6" i="6"/>
  <c r="N7" i="6"/>
  <c r="P7" i="6" s="1"/>
  <c r="N8" i="6"/>
  <c r="P8" i="6" s="1"/>
  <c r="N9" i="6"/>
  <c r="P9" i="6"/>
  <c r="B11" i="6"/>
  <c r="N11" i="6"/>
  <c r="P11" i="6"/>
  <c r="B12" i="6"/>
  <c r="N12" i="6"/>
  <c r="P12" i="6"/>
  <c r="B13" i="6"/>
  <c r="N13" i="6"/>
  <c r="P13" i="6"/>
  <c r="B14" i="6"/>
  <c r="N14" i="6"/>
  <c r="P14" i="6"/>
  <c r="B15" i="6"/>
  <c r="N15" i="6"/>
  <c r="P15" i="6"/>
  <c r="B16" i="6"/>
  <c r="N16" i="6"/>
  <c r="P16" i="6"/>
  <c r="N18" i="6"/>
  <c r="P18" i="6"/>
  <c r="N19" i="6"/>
  <c r="P19" i="6"/>
  <c r="N20" i="6"/>
  <c r="P20" i="6" s="1"/>
  <c r="N21" i="6"/>
  <c r="P21" i="6"/>
  <c r="N22" i="6"/>
  <c r="P22" i="6"/>
  <c r="N23" i="6"/>
  <c r="P23" i="6"/>
  <c r="N24" i="6"/>
  <c r="P24" i="6" s="1"/>
  <c r="N25" i="6"/>
  <c r="P25" i="6"/>
  <c r="N27" i="6"/>
  <c r="N28" i="6"/>
  <c r="P28" i="6"/>
  <c r="N29" i="6"/>
  <c r="P29" i="6" s="1"/>
  <c r="N30" i="6"/>
  <c r="P30" i="6"/>
  <c r="N35" i="6"/>
  <c r="N36" i="6"/>
  <c r="N37" i="6"/>
  <c r="N39" i="6"/>
  <c r="P39" i="6" s="1"/>
  <c r="N40" i="6"/>
  <c r="P40" i="6"/>
  <c r="N41" i="6"/>
  <c r="N43" i="6"/>
  <c r="P43" i="6"/>
  <c r="N44" i="6"/>
  <c r="P44" i="6" s="1"/>
  <c r="N46" i="6"/>
  <c r="P46" i="6"/>
  <c r="N48" i="6"/>
  <c r="N49" i="6"/>
  <c r="P49" i="6"/>
  <c r="N4" i="4"/>
  <c r="P4" i="4" s="1"/>
  <c r="B5" i="4"/>
  <c r="N5" i="4"/>
  <c r="P5" i="4" s="1"/>
  <c r="B7" i="4"/>
  <c r="N7" i="4"/>
  <c r="P7" i="4" s="1"/>
  <c r="N8" i="4"/>
  <c r="P8" i="4" s="1"/>
  <c r="N10" i="4"/>
  <c r="P10" i="4"/>
  <c r="B12" i="4"/>
  <c r="B13" i="4" s="1"/>
  <c r="B14" i="4" s="1"/>
  <c r="B15" i="4" s="1"/>
  <c r="N12" i="4"/>
  <c r="P12" i="4" s="1"/>
  <c r="N13" i="4"/>
  <c r="P13" i="4"/>
  <c r="N14" i="4"/>
  <c r="P14" i="4"/>
  <c r="N15" i="4"/>
  <c r="P15" i="4"/>
  <c r="N4" i="5"/>
  <c r="N5" i="5"/>
  <c r="B7" i="5"/>
  <c r="N7" i="5"/>
  <c r="P7" i="5" s="1"/>
  <c r="B8" i="5"/>
  <c r="N8" i="5"/>
  <c r="P8" i="5"/>
  <c r="B9" i="5"/>
  <c r="N9" i="5"/>
  <c r="P9" i="5" s="1"/>
  <c r="B10" i="5"/>
  <c r="N10" i="5"/>
  <c r="P10" i="5" s="1"/>
  <c r="B13" i="5"/>
  <c r="B14" i="5" s="1"/>
  <c r="B15" i="5" s="1"/>
  <c r="B16" i="5" s="1"/>
  <c r="B17" i="5" s="1"/>
  <c r="B18" i="5" s="1"/>
  <c r="B19" i="5" s="1"/>
  <c r="B20" i="5" s="1"/>
  <c r="B21" i="5" s="1"/>
  <c r="N13" i="5"/>
  <c r="P13" i="5" s="1"/>
  <c r="N14" i="5"/>
  <c r="P14" i="5"/>
  <c r="N15" i="5"/>
  <c r="P15" i="5"/>
  <c r="N16" i="5"/>
  <c r="P16" i="5" s="1"/>
  <c r="N17" i="5"/>
  <c r="P17" i="5" s="1"/>
  <c r="N18" i="5"/>
  <c r="P18" i="5"/>
  <c r="N19" i="5"/>
  <c r="P19" i="5"/>
  <c r="N20" i="5"/>
  <c r="P20" i="5" s="1"/>
  <c r="N21" i="5"/>
  <c r="P21" i="5" s="1"/>
  <c r="B23" i="5"/>
  <c r="N23" i="5"/>
  <c r="P23" i="5"/>
  <c r="B24" i="5"/>
  <c r="N24" i="5"/>
  <c r="P24" i="5"/>
  <c r="B25" i="5"/>
  <c r="N25" i="5"/>
  <c r="P25" i="5"/>
  <c r="N27" i="5"/>
  <c r="P27" i="5"/>
  <c r="N31" i="5"/>
  <c r="N33" i="5"/>
  <c r="P33" i="5" s="1"/>
  <c r="B35" i="5"/>
  <c r="B36" i="5" s="1"/>
  <c r="B37" i="5" s="1"/>
  <c r="N35" i="5"/>
  <c r="P35" i="5"/>
  <c r="N36" i="5"/>
  <c r="P36" i="5" s="1"/>
  <c r="N37" i="5"/>
  <c r="P37" i="5" s="1"/>
  <c r="B39" i="5"/>
  <c r="N39" i="5"/>
  <c r="P39" i="5"/>
  <c r="B41" i="5"/>
  <c r="N41" i="5"/>
  <c r="P41" i="5" s="1"/>
  <c r="P48" i="6" l="1"/>
  <c r="P41" i="6"/>
  <c r="P27" i="6"/>
</calcChain>
</file>

<file path=xl/sharedStrings.xml><?xml version="1.0" encoding="utf-8"?>
<sst xmlns="http://schemas.openxmlformats.org/spreadsheetml/2006/main" count="748" uniqueCount="114">
  <si>
    <t>High Master</t>
  </si>
  <si>
    <t>1476/1500</t>
  </si>
  <si>
    <t>590/600</t>
  </si>
  <si>
    <t>472/480</t>
  </si>
  <si>
    <t>Master</t>
  </si>
  <si>
    <t>1440/1475</t>
  </si>
  <si>
    <t>576/589</t>
  </si>
  <si>
    <t>461/471</t>
  </si>
  <si>
    <t>Gold</t>
  </si>
  <si>
    <t>1380/1439</t>
  </si>
  <si>
    <t>552/575</t>
  </si>
  <si>
    <t>442/460</t>
  </si>
  <si>
    <t>Silver</t>
  </si>
  <si>
    <t>1290/1379</t>
  </si>
  <si>
    <t>516/551</t>
  </si>
  <si>
    <t>413/441</t>
  </si>
  <si>
    <t>Bronze</t>
  </si>
  <si>
    <t>1080/1289</t>
  </si>
  <si>
    <t>490/515</t>
  </si>
  <si>
    <t>346/412</t>
  </si>
  <si>
    <t>432/515</t>
  </si>
  <si>
    <t>WESTERN CAPE PISTOL FEDERATION - CHAMPIONSHIP OCT 2021</t>
  </si>
  <si>
    <t>1500 Match Pistol</t>
  </si>
  <si>
    <t>Place</t>
  </si>
  <si>
    <t>Comp No</t>
  </si>
  <si>
    <t>Name</t>
  </si>
  <si>
    <t>Ini</t>
  </si>
  <si>
    <t>Prov</t>
  </si>
  <si>
    <t>Club</t>
  </si>
  <si>
    <t>T1</t>
  </si>
  <si>
    <t>T2</t>
  </si>
  <si>
    <t>T3</t>
  </si>
  <si>
    <t>T4</t>
  </si>
  <si>
    <t>T5</t>
  </si>
  <si>
    <t>T6</t>
  </si>
  <si>
    <t>SCORE</t>
  </si>
  <si>
    <t>Grd</t>
  </si>
  <si>
    <t>Upgrade</t>
  </si>
  <si>
    <t>U/G to</t>
  </si>
  <si>
    <t xml:space="preserve"> </t>
  </si>
  <si>
    <t>HM</t>
  </si>
  <si>
    <t>Begg</t>
  </si>
  <si>
    <t>M</t>
  </si>
  <si>
    <t>WC</t>
  </si>
  <si>
    <t>Marksman</t>
  </si>
  <si>
    <t>Muller</t>
  </si>
  <si>
    <t>B</t>
  </si>
  <si>
    <t>Allie</t>
  </si>
  <si>
    <t>G</t>
  </si>
  <si>
    <t>Levy</t>
  </si>
  <si>
    <t>R</t>
  </si>
  <si>
    <t>Swart</t>
  </si>
  <si>
    <t>EE</t>
  </si>
  <si>
    <t>SAPS</t>
  </si>
  <si>
    <t>S</t>
  </si>
  <si>
    <t>Alexander</t>
  </si>
  <si>
    <t>C</t>
  </si>
  <si>
    <t>Bellville</t>
  </si>
  <si>
    <t xml:space="preserve">Deal </t>
  </si>
  <si>
    <t>HB</t>
  </si>
  <si>
    <t>Ally</t>
  </si>
  <si>
    <t>TM</t>
  </si>
  <si>
    <t>F</t>
  </si>
  <si>
    <t>Cupido</t>
  </si>
  <si>
    <t>Y</t>
  </si>
  <si>
    <t>1500 Match Revolver</t>
  </si>
  <si>
    <t>Gilbert</t>
  </si>
  <si>
    <t>CGPA</t>
  </si>
  <si>
    <t>Barnes</t>
  </si>
  <si>
    <t>Smit</t>
  </si>
  <si>
    <t>P</t>
  </si>
  <si>
    <t>JC</t>
  </si>
  <si>
    <t>WCPA</t>
  </si>
  <si>
    <t>WP</t>
  </si>
  <si>
    <t xml:space="preserve">  </t>
  </si>
  <si>
    <t>Mostert</t>
  </si>
  <si>
    <t>D</t>
  </si>
  <si>
    <t>J</t>
  </si>
  <si>
    <t>King</t>
  </si>
  <si>
    <t>POLICE PISTOL II</t>
  </si>
  <si>
    <t>Vorster</t>
  </si>
  <si>
    <t>KZN</t>
  </si>
  <si>
    <t>5 X's/15 10s</t>
  </si>
  <si>
    <t>Cele</t>
  </si>
  <si>
    <t>EX</t>
  </si>
  <si>
    <t>5 X's/14 10s</t>
  </si>
  <si>
    <t>Morgan</t>
  </si>
  <si>
    <t>STANDARD SEMI-AUTO PISTOL</t>
  </si>
  <si>
    <t>Poinsettia</t>
  </si>
  <si>
    <t>Pottier</t>
  </si>
  <si>
    <t>L</t>
  </si>
  <si>
    <t>Arnesen</t>
  </si>
  <si>
    <t>N</t>
  </si>
  <si>
    <t>SANDF</t>
  </si>
  <si>
    <t>PMPSC</t>
  </si>
  <si>
    <t>Berrange</t>
  </si>
  <si>
    <t>J.V. Rensburg</t>
  </si>
  <si>
    <t>V</t>
  </si>
  <si>
    <t>I</t>
  </si>
  <si>
    <t>STANDARD REVOLVER 4"</t>
  </si>
  <si>
    <t>600 Match Pistol</t>
  </si>
  <si>
    <t>Voster</t>
  </si>
  <si>
    <t>de Beer</t>
  </si>
  <si>
    <t>GP</t>
  </si>
  <si>
    <t>26 X</t>
  </si>
  <si>
    <t>22 X</t>
  </si>
  <si>
    <t>Schutte</t>
  </si>
  <si>
    <t>K</t>
  </si>
  <si>
    <t>Mahomed</t>
  </si>
  <si>
    <t>Reagon</t>
  </si>
  <si>
    <t>Goldman</t>
  </si>
  <si>
    <t>Dickens</t>
  </si>
  <si>
    <t>600 Match Revolver</t>
  </si>
  <si>
    <t>Myers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</si>
</sst>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17"/>
        <bgColor indexed="21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18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 applyBorder="1"/>
    <xf numFmtId="1" fontId="7" fillId="0" borderId="5" xfId="0" applyNumberFormat="1" applyFont="1" applyBorder="1"/>
    <xf numFmtId="0" fontId="9" fillId="0" borderId="11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5" xfId="0" applyFont="1" applyFill="1" applyBorder="1"/>
    <xf numFmtId="0" fontId="11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1" fontId="11" fillId="0" borderId="5" xfId="0" applyNumberFormat="1" applyFont="1" applyFill="1" applyBorder="1" applyAlignment="1" applyProtection="1">
      <alignment horizontal="center"/>
      <protection locked="0"/>
    </xf>
    <xf numFmtId="1" fontId="11" fillId="0" borderId="5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0" fontId="11" fillId="0" borderId="5" xfId="1" applyFont="1" applyFill="1" applyBorder="1" applyAlignment="1" applyProtection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 applyProtection="1">
      <alignment horizontal="center"/>
      <protection locked="0"/>
    </xf>
    <xf numFmtId="1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9" fillId="0" borderId="0" xfId="0" applyNumberFormat="1" applyFont="1" applyBorder="1" applyAlignment="1" applyProtection="1">
      <alignment horizontal="center"/>
      <protection locked="0"/>
    </xf>
    <xf numFmtId="1" fontId="9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1" fillId="4" borderId="0" xfId="0" applyNumberFormat="1" applyFont="1" applyFill="1" applyBorder="1" applyAlignment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9" fillId="4" borderId="0" xfId="0" applyNumberFormat="1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7" fillId="0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1" fontId="9" fillId="0" borderId="5" xfId="0" applyNumberFormat="1" applyFont="1" applyBorder="1" applyAlignment="1" applyProtection="1">
      <alignment horizontal="center"/>
      <protection locked="0"/>
    </xf>
    <xf numFmtId="1" fontId="9" fillId="0" borderId="5" xfId="0" applyNumberFormat="1" applyFont="1" applyBorder="1" applyAlignment="1">
      <alignment horizontal="center"/>
    </xf>
    <xf numFmtId="0" fontId="11" fillId="4" borderId="5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1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1" applyFont="1" applyFill="1" applyBorder="1" applyAlignment="1">
      <alignment horizontal="center"/>
    </xf>
    <xf numFmtId="0" fontId="11" fillId="0" borderId="5" xfId="0" applyNumberFormat="1" applyFont="1" applyFill="1" applyBorder="1" applyAlignment="1">
      <alignment horizontal="center"/>
    </xf>
    <xf numFmtId="1" fontId="11" fillId="0" borderId="5" xfId="0" applyNumberFormat="1" applyFont="1" applyBorder="1" applyAlignment="1" applyProtection="1">
      <alignment horizontal="center"/>
      <protection locked="0"/>
    </xf>
    <xf numFmtId="0" fontId="11" fillId="0" borderId="0" xfId="0" applyFont="1"/>
    <xf numFmtId="0" fontId="11" fillId="0" borderId="4" xfId="0" applyFont="1" applyFill="1" applyBorder="1"/>
    <xf numFmtId="0" fontId="10" fillId="0" borderId="4" xfId="0" applyFont="1" applyFill="1" applyBorder="1" applyAlignment="1"/>
    <xf numFmtId="0" fontId="11" fillId="0" borderId="0" xfId="0" applyFont="1" applyFill="1" applyBorder="1"/>
    <xf numFmtId="0" fontId="10" fillId="0" borderId="5" xfId="0" applyFont="1" applyFill="1" applyBorder="1"/>
    <xf numFmtId="0" fontId="10" fillId="0" borderId="5" xfId="1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4" xfId="0" applyFont="1" applyBorder="1"/>
    <xf numFmtId="0" fontId="10" fillId="0" borderId="4" xfId="0" applyFont="1" applyBorder="1" applyAlignme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 applyProtection="1">
      <alignment horizontal="center"/>
      <protection locked="0"/>
    </xf>
    <xf numFmtId="1" fontId="7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Fill="1" applyBorder="1"/>
    <xf numFmtId="1" fontId="11" fillId="0" borderId="12" xfId="0" applyNumberFormat="1" applyFont="1" applyFill="1" applyBorder="1" applyAlignment="1" applyProtection="1">
      <alignment horizontal="center"/>
      <protection locked="0"/>
    </xf>
    <xf numFmtId="1" fontId="11" fillId="0" borderId="12" xfId="0" applyNumberFormat="1" applyFont="1" applyBorder="1" applyAlignment="1" applyProtection="1">
      <alignment horizontal="center"/>
      <protection locked="0"/>
    </xf>
    <xf numFmtId="1" fontId="11" fillId="0" borderId="12" xfId="0" applyNumberFormat="1" applyFont="1" applyBorder="1" applyAlignment="1">
      <alignment horizontal="center"/>
    </xf>
    <xf numFmtId="0" fontId="9" fillId="4" borderId="5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 applyProtection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center"/>
    </xf>
    <xf numFmtId="1" fontId="11" fillId="0" borderId="14" xfId="0" applyNumberFormat="1" applyFont="1" applyFill="1" applyBorder="1" applyAlignment="1" applyProtection="1">
      <alignment horizontal="center"/>
      <protection locked="0"/>
    </xf>
    <xf numFmtId="1" fontId="11" fillId="0" borderId="15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1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5" fillId="0" borderId="0" xfId="0" applyFont="1"/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/>
    <xf numFmtId="0" fontId="0" fillId="5" borderId="0" xfId="0" applyFill="1"/>
    <xf numFmtId="0" fontId="2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" fontId="7" fillId="0" borderId="19" xfId="0" applyNumberFormat="1" applyFont="1" applyBorder="1"/>
    <xf numFmtId="0" fontId="8" fillId="4" borderId="0" xfId="0" applyNumberFormat="1" applyFont="1" applyFill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0" fontId="11" fillId="4" borderId="11" xfId="0" applyNumberFormat="1" applyFont="1" applyFill="1" applyBorder="1" applyAlignment="1">
      <alignment horizontal="center"/>
    </xf>
    <xf numFmtId="1" fontId="11" fillId="0" borderId="11" xfId="0" applyNumberFormat="1" applyFont="1" applyFill="1" applyBorder="1" applyAlignment="1" applyProtection="1">
      <alignment horizontal="center"/>
      <protection locked="0"/>
    </xf>
    <xf numFmtId="1" fontId="9" fillId="0" borderId="1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" fontId="11" fillId="0" borderId="19" xfId="0" applyNumberFormat="1" applyFont="1" applyFill="1" applyBorder="1" applyAlignment="1" applyProtection="1">
      <alignment horizontal="center"/>
      <protection locked="0"/>
    </xf>
    <xf numFmtId="1" fontId="11" fillId="0" borderId="4" xfId="0" applyNumberFormat="1" applyFont="1" applyBorder="1" applyAlignment="1">
      <alignment horizontal="center"/>
    </xf>
    <xf numFmtId="0" fontId="9" fillId="0" borderId="5" xfId="0" applyNumberFormat="1" applyFont="1" applyFill="1" applyBorder="1" applyAlignment="1">
      <alignment horizontal="center"/>
    </xf>
    <xf numFmtId="0" fontId="11" fillId="0" borderId="0" xfId="0" applyFont="1" applyFill="1"/>
    <xf numFmtId="0" fontId="4" fillId="0" borderId="0" xfId="0" applyFont="1" applyFill="1"/>
    <xf numFmtId="0" fontId="2" fillId="3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4" borderId="0" xfId="0" applyFont="1" applyFill="1" applyBorder="1" applyAlignment="1" applyProtection="1">
      <alignment horizontal="center"/>
      <protection locked="0"/>
    </xf>
    <xf numFmtId="0" fontId="7" fillId="4" borderId="0" xfId="0" applyFont="1" applyFill="1" applyBorder="1"/>
    <xf numFmtId="0" fontId="7" fillId="4" borderId="0" xfId="0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center"/>
    </xf>
    <xf numFmtId="0" fontId="11" fillId="4" borderId="2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/>
    </xf>
    <xf numFmtId="0" fontId="17" fillId="0" borderId="0" xfId="0" applyFont="1" applyFill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/>
    <xf numFmtId="1" fontId="18" fillId="0" borderId="5" xfId="0" applyNumberFormat="1" applyFont="1" applyFill="1" applyBorder="1" applyAlignment="1" applyProtection="1">
      <alignment horizontal="center"/>
      <protection locked="0"/>
    </xf>
    <xf numFmtId="1" fontId="19" fillId="0" borderId="5" xfId="0" applyNumberFormat="1" applyFont="1" applyBorder="1" applyAlignment="1" applyProtection="1">
      <alignment horizontal="center"/>
      <protection locked="0"/>
    </xf>
    <xf numFmtId="1" fontId="18" fillId="0" borderId="5" xfId="0" applyNumberFormat="1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8" fillId="4" borderId="5" xfId="0" applyNumberFormat="1" applyFont="1" applyFill="1" applyBorder="1" applyAlignment="1">
      <alignment horizontal="center"/>
    </xf>
    <xf numFmtId="0" fontId="18" fillId="0" borderId="5" xfId="1" applyFont="1" applyFill="1" applyBorder="1" applyAlignment="1" applyProtection="1">
      <alignment horizontal="center"/>
    </xf>
    <xf numFmtId="0" fontId="19" fillId="4" borderId="11" xfId="0" applyNumberFormat="1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Fill="1" applyBorder="1" applyAlignment="1">
      <alignment horizontal="center"/>
    </xf>
    <xf numFmtId="0" fontId="20" fillId="0" borderId="5" xfId="0" applyFont="1" applyFill="1" applyBorder="1"/>
    <xf numFmtId="0" fontId="20" fillId="0" borderId="5" xfId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0" xfId="1" applyFont="1" applyFill="1" applyBorder="1" applyAlignment="1">
      <alignment horizontal="center"/>
    </xf>
    <xf numFmtId="1" fontId="18" fillId="0" borderId="0" xfId="0" applyNumberFormat="1" applyFont="1" applyFill="1" applyBorder="1" applyAlignment="1" applyProtection="1">
      <alignment horizontal="center"/>
      <protection locked="0"/>
    </xf>
    <xf numFmtId="1" fontId="18" fillId="0" borderId="0" xfId="0" applyNumberFormat="1" applyFont="1" applyBorder="1" applyAlignment="1" applyProtection="1">
      <alignment horizontal="center"/>
      <protection locked="0"/>
    </xf>
    <xf numFmtId="1" fontId="18" fillId="0" borderId="0" xfId="0" applyNumberFormat="1" applyFont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8" fillId="4" borderId="0" xfId="0" applyNumberFormat="1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8" fillId="0" borderId="5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5" xfId="0" applyFont="1" applyBorder="1" applyAlignment="1">
      <alignment horizontal="center" vertical="center"/>
    </xf>
    <xf numFmtId="1" fontId="18" fillId="0" borderId="5" xfId="0" applyNumberFormat="1" applyFont="1" applyFill="1" applyBorder="1" applyAlignment="1">
      <alignment horizontal="center"/>
    </xf>
    <xf numFmtId="0" fontId="21" fillId="4" borderId="5" xfId="0" applyNumberFormat="1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0" xfId="0" applyFont="1" applyFill="1" applyBorder="1"/>
    <xf numFmtId="0" fontId="18" fillId="0" borderId="5" xfId="0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 applyProtection="1">
      <alignment horizontal="center"/>
      <protection locked="0"/>
    </xf>
    <xf numFmtId="1" fontId="19" fillId="0" borderId="5" xfId="0" applyNumberFormat="1" applyFont="1" applyFill="1" applyBorder="1" applyAlignment="1">
      <alignment horizontal="center"/>
    </xf>
    <xf numFmtId="0" fontId="19" fillId="4" borderId="0" xfId="0" applyNumberFormat="1" applyFont="1" applyFill="1" applyBorder="1" applyAlignment="1">
      <alignment horizontal="center"/>
    </xf>
    <xf numFmtId="0" fontId="19" fillId="4" borderId="5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4" borderId="0" xfId="2" applyFont="1" applyFill="1" applyBorder="1" applyAlignment="1">
      <alignment horizontal="center" vertical="center"/>
    </xf>
    <xf numFmtId="0" fontId="6" fillId="4" borderId="0" xfId="2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6" fillId="4" borderId="0" xfId="2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workbookViewId="0">
      <selection activeCell="S1" sqref="S1:V65536"/>
    </sheetView>
  </sheetViews>
  <sheetFormatPr defaultRowHeight="12.75" x14ac:dyDescent="0.2"/>
  <cols>
    <col min="1" max="1" width="8.140625" customWidth="1"/>
    <col min="2" max="2" width="5.42578125" customWidth="1"/>
    <col min="3" max="3" width="5.5703125" customWidth="1"/>
    <col min="4" max="4" width="12.7109375" customWidth="1"/>
    <col min="5" max="5" width="3.85546875" customWidth="1"/>
    <col min="6" max="6" width="6.7109375" customWidth="1"/>
    <col min="7" max="7" width="10.28515625" customWidth="1"/>
    <col min="8" max="8" width="6.140625" customWidth="1"/>
    <col min="9" max="13" width="3.5703125" customWidth="1"/>
    <col min="14" max="14" width="6.85546875" customWidth="1"/>
    <col min="15" max="15" width="4.7109375" customWidth="1"/>
    <col min="16" max="16" width="7.7109375" customWidth="1"/>
    <col min="17" max="17" width="6.7109375" customWidth="1"/>
    <col min="18" max="18" width="14" style="6" customWidth="1"/>
  </cols>
  <sheetData>
    <row r="1" spans="1:33" s="7" customFormat="1" ht="24" customHeight="1" x14ac:dyDescent="0.25">
      <c r="B1" s="8"/>
      <c r="C1" s="174" t="s">
        <v>21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33" s="7" customFormat="1" ht="15.75" x14ac:dyDescent="0.25">
      <c r="B2" s="8"/>
      <c r="C2" s="175" t="s">
        <v>22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33" s="12" customFormat="1" ht="29.25" customHeight="1" x14ac:dyDescent="0.2">
      <c r="A3" s="9"/>
      <c r="B3" s="10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 t="s">
        <v>28</v>
      </c>
      <c r="H3" s="10" t="s">
        <v>29</v>
      </c>
      <c r="I3" s="11" t="s">
        <v>30</v>
      </c>
      <c r="J3" s="10" t="s">
        <v>31</v>
      </c>
      <c r="K3" s="10" t="s">
        <v>32</v>
      </c>
      <c r="L3" s="10" t="s">
        <v>33</v>
      </c>
      <c r="M3" s="10" t="s">
        <v>34</v>
      </c>
      <c r="N3" s="11" t="s">
        <v>35</v>
      </c>
      <c r="O3" s="10" t="s">
        <v>36</v>
      </c>
      <c r="P3" s="10" t="s">
        <v>37</v>
      </c>
      <c r="Q3" s="10" t="s">
        <v>38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s="12" customFormat="1" ht="13.5" customHeight="1" x14ac:dyDescent="0.2">
      <c r="A4" s="14"/>
      <c r="B4" s="15"/>
      <c r="C4" s="16" t="s">
        <v>39</v>
      </c>
      <c r="D4" s="17" t="s">
        <v>39</v>
      </c>
      <c r="E4" s="18" t="s">
        <v>39</v>
      </c>
      <c r="F4" s="19" t="s">
        <v>39</v>
      </c>
      <c r="G4" s="18" t="s">
        <v>39</v>
      </c>
      <c r="H4" s="20" t="s">
        <v>39</v>
      </c>
      <c r="I4" s="20" t="s">
        <v>39</v>
      </c>
      <c r="J4" s="20" t="s">
        <v>39</v>
      </c>
      <c r="K4" s="21"/>
      <c r="L4" s="22" t="s">
        <v>39</v>
      </c>
      <c r="M4" s="22" t="s">
        <v>39</v>
      </c>
      <c r="N4" s="23">
        <f>SUM(H4:M4)</f>
        <v>0</v>
      </c>
      <c r="O4" s="18" t="s">
        <v>40</v>
      </c>
      <c r="P4" s="24" t="s">
        <v>39</v>
      </c>
      <c r="Q4" s="25"/>
      <c r="R4" s="26"/>
      <c r="S4" s="28"/>
      <c r="T4" s="13"/>
      <c r="U4" s="28"/>
      <c r="V4" s="28"/>
      <c r="W4" s="28"/>
      <c r="X4" s="29"/>
      <c r="Y4" s="29"/>
      <c r="Z4" s="29"/>
      <c r="AA4" s="30"/>
      <c r="AB4" s="30"/>
      <c r="AC4" s="30"/>
      <c r="AD4" s="30"/>
      <c r="AE4" s="28"/>
      <c r="AF4" s="13"/>
      <c r="AG4" s="13"/>
    </row>
    <row r="5" spans="1:33" s="12" customFormat="1" ht="13.5" customHeight="1" x14ac:dyDescent="0.2">
      <c r="A5" s="31"/>
      <c r="B5" s="32"/>
      <c r="C5" s="33"/>
      <c r="D5" s="34"/>
      <c r="E5" s="34"/>
      <c r="F5" s="33"/>
      <c r="G5" s="35"/>
      <c r="H5" s="36"/>
      <c r="I5" s="36"/>
      <c r="J5" s="37"/>
      <c r="K5" s="38"/>
      <c r="L5" s="38"/>
      <c r="M5" s="38"/>
      <c r="N5" s="39"/>
      <c r="O5" s="40"/>
      <c r="P5" s="41"/>
      <c r="Q5" s="42"/>
      <c r="R5" s="43"/>
      <c r="S5" s="44"/>
      <c r="T5" s="45"/>
      <c r="U5" s="45"/>
      <c r="V5" s="44"/>
      <c r="W5" s="28"/>
      <c r="X5" s="29"/>
      <c r="Y5" s="29"/>
      <c r="Z5" s="29"/>
      <c r="AA5" s="30"/>
      <c r="AB5" s="30"/>
      <c r="AC5" s="30"/>
      <c r="AD5" s="30"/>
      <c r="AE5" s="46"/>
      <c r="AF5" s="13"/>
      <c r="AG5" s="13"/>
    </row>
    <row r="6" spans="1:33" s="12" customFormat="1" ht="13.5" customHeight="1" x14ac:dyDescent="0.2">
      <c r="A6" s="31"/>
      <c r="B6" s="32"/>
      <c r="C6" s="33"/>
      <c r="D6" s="34"/>
      <c r="E6" s="34"/>
      <c r="F6" s="33"/>
      <c r="G6" s="35"/>
      <c r="H6" s="36"/>
      <c r="I6" s="36"/>
      <c r="J6" s="37"/>
      <c r="K6" s="38"/>
      <c r="L6" s="38"/>
      <c r="M6" s="38"/>
      <c r="N6" s="39"/>
      <c r="O6" s="40"/>
      <c r="P6" s="41"/>
      <c r="Q6" s="42"/>
      <c r="R6" s="43"/>
      <c r="S6" s="44"/>
      <c r="T6" s="45"/>
      <c r="U6" s="45"/>
      <c r="V6" s="44"/>
      <c r="W6" s="28"/>
      <c r="X6" s="29"/>
      <c r="Y6" s="29"/>
      <c r="Z6" s="29"/>
      <c r="AA6" s="30"/>
      <c r="AB6" s="30"/>
      <c r="AC6" s="30"/>
      <c r="AD6" s="30"/>
      <c r="AE6" s="46"/>
      <c r="AF6" s="13"/>
      <c r="AG6" s="13"/>
    </row>
    <row r="7" spans="1:33" s="12" customFormat="1" ht="13.5" customHeight="1" x14ac:dyDescent="0.2">
      <c r="A7" s="14"/>
      <c r="B7" s="47">
        <v>1</v>
      </c>
      <c r="C7" s="18">
        <v>786</v>
      </c>
      <c r="D7" s="17" t="s">
        <v>41</v>
      </c>
      <c r="E7" s="18" t="s">
        <v>42</v>
      </c>
      <c r="F7" s="18" t="s">
        <v>43</v>
      </c>
      <c r="G7" s="18" t="s">
        <v>44</v>
      </c>
      <c r="H7" s="20">
        <v>1421</v>
      </c>
      <c r="I7" s="20"/>
      <c r="J7" s="48"/>
      <c r="K7" s="49"/>
      <c r="L7" s="49"/>
      <c r="M7" s="49"/>
      <c r="N7" s="23">
        <f>SUM(H7:M7)</f>
        <v>1421</v>
      </c>
      <c r="O7" s="50" t="s">
        <v>42</v>
      </c>
      <c r="P7" s="24" t="b">
        <f>N7&gt;=1476</f>
        <v>0</v>
      </c>
      <c r="Q7" s="49"/>
      <c r="R7" s="43"/>
      <c r="S7" s="44"/>
      <c r="T7" s="45"/>
      <c r="U7" s="45"/>
      <c r="V7" s="44"/>
      <c r="W7" s="28"/>
      <c r="X7" s="29"/>
      <c r="Y7" s="29"/>
      <c r="Z7" s="29"/>
      <c r="AA7" s="30"/>
      <c r="AB7" s="30"/>
      <c r="AC7" s="30"/>
      <c r="AD7" s="30"/>
      <c r="AE7" s="46"/>
      <c r="AF7" s="13"/>
      <c r="AG7" s="13"/>
    </row>
    <row r="8" spans="1:33" s="12" customFormat="1" ht="13.5" customHeight="1" x14ac:dyDescent="0.2">
      <c r="A8" s="14"/>
      <c r="B8" s="51">
        <v>2</v>
      </c>
      <c r="C8" s="18">
        <v>1467</v>
      </c>
      <c r="D8" s="17" t="s">
        <v>45</v>
      </c>
      <c r="E8" s="18" t="s">
        <v>46</v>
      </c>
      <c r="F8" s="18" t="s">
        <v>43</v>
      </c>
      <c r="G8" s="18" t="s">
        <v>44</v>
      </c>
      <c r="H8" s="20">
        <v>1416</v>
      </c>
      <c r="I8" s="20"/>
      <c r="J8" s="48"/>
      <c r="K8" s="49"/>
      <c r="L8" s="49"/>
      <c r="M8" s="49"/>
      <c r="N8" s="23">
        <f>SUM(H8:M8)</f>
        <v>1416</v>
      </c>
      <c r="O8" s="50" t="s">
        <v>42</v>
      </c>
      <c r="P8" s="24" t="b">
        <f>N8&gt;=1476</f>
        <v>0</v>
      </c>
      <c r="Q8" s="25"/>
      <c r="R8" s="43"/>
      <c r="S8" s="44"/>
      <c r="T8" s="45"/>
      <c r="U8" s="45"/>
      <c r="V8" s="44"/>
      <c r="W8" s="28"/>
      <c r="X8" s="29"/>
      <c r="Y8" s="29"/>
      <c r="Z8" s="29"/>
      <c r="AA8" s="30"/>
      <c r="AB8" s="30"/>
      <c r="AC8" s="30"/>
      <c r="AD8" s="30"/>
      <c r="AE8" s="46"/>
      <c r="AF8" s="13"/>
      <c r="AG8" s="13"/>
    </row>
    <row r="9" spans="1:33" s="12" customFormat="1" ht="13.5" customHeight="1" x14ac:dyDescent="0.2">
      <c r="B9" s="52"/>
      <c r="C9" s="33"/>
      <c r="D9" s="34"/>
      <c r="E9" s="53"/>
      <c r="F9" s="53"/>
      <c r="G9" s="33"/>
      <c r="H9" s="36"/>
      <c r="I9" s="36"/>
      <c r="J9" s="54"/>
      <c r="K9" s="39"/>
      <c r="L9" s="39"/>
      <c r="M9" s="39"/>
      <c r="N9" s="39"/>
      <c r="O9" s="55"/>
      <c r="P9" s="56"/>
      <c r="Q9" s="40"/>
      <c r="R9" s="43"/>
      <c r="S9" s="57"/>
      <c r="T9" s="58"/>
      <c r="U9" s="59"/>
      <c r="V9" s="59"/>
      <c r="W9" s="57"/>
      <c r="X9" s="29"/>
      <c r="Y9" s="29"/>
      <c r="Z9" s="29"/>
      <c r="AA9" s="30"/>
      <c r="AB9" s="30"/>
      <c r="AC9" s="30"/>
      <c r="AD9" s="30"/>
      <c r="AE9" s="46"/>
      <c r="AF9" s="13"/>
      <c r="AG9" s="13"/>
    </row>
    <row r="10" spans="1:33" s="12" customFormat="1" ht="13.5" customHeight="1" x14ac:dyDescent="0.2">
      <c r="A10" s="14"/>
      <c r="B10" s="47">
        <v>1</v>
      </c>
      <c r="C10" s="16">
        <v>1475</v>
      </c>
      <c r="D10" s="17" t="s">
        <v>47</v>
      </c>
      <c r="E10" s="18" t="s">
        <v>48</v>
      </c>
      <c r="F10" s="19" t="s">
        <v>43</v>
      </c>
      <c r="G10" s="18" t="s">
        <v>44</v>
      </c>
      <c r="H10" s="20">
        <v>1411</v>
      </c>
      <c r="I10" s="20"/>
      <c r="J10" s="20" t="s">
        <v>39</v>
      </c>
      <c r="K10" s="21"/>
      <c r="L10" s="22" t="s">
        <v>39</v>
      </c>
      <c r="M10" s="22" t="s">
        <v>39</v>
      </c>
      <c r="N10" s="23">
        <f>SUM(H10:M10)</f>
        <v>1411</v>
      </c>
      <c r="O10" s="60" t="s">
        <v>48</v>
      </c>
      <c r="P10" s="24" t="b">
        <f>N10&gt;=1440</f>
        <v>0</v>
      </c>
      <c r="Q10" s="50"/>
      <c r="R10" s="4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s="12" customFormat="1" ht="13.5" customHeight="1" x14ac:dyDescent="0.2">
      <c r="A11" s="14"/>
      <c r="B11" s="47">
        <v>2</v>
      </c>
      <c r="C11" s="18">
        <v>322</v>
      </c>
      <c r="D11" s="17" t="s">
        <v>49</v>
      </c>
      <c r="E11" s="18" t="s">
        <v>50</v>
      </c>
      <c r="F11" s="18" t="s">
        <v>43</v>
      </c>
      <c r="G11" s="18" t="s">
        <v>44</v>
      </c>
      <c r="H11" s="20">
        <v>1393</v>
      </c>
      <c r="I11" s="20"/>
      <c r="J11" s="61"/>
      <c r="K11" s="23"/>
      <c r="L11" s="23"/>
      <c r="M11" s="23"/>
      <c r="N11" s="23">
        <f>SUM(H11:M11)</f>
        <v>1393</v>
      </c>
      <c r="O11" s="60" t="s">
        <v>48</v>
      </c>
      <c r="P11" s="24" t="b">
        <f>N11&gt;=1440</f>
        <v>0</v>
      </c>
      <c r="Q11" s="50"/>
      <c r="R11" s="43"/>
      <c r="S11" s="28"/>
      <c r="T11" s="13"/>
      <c r="U11" s="28"/>
      <c r="V11" s="28"/>
      <c r="W11" s="28"/>
      <c r="X11" s="29"/>
      <c r="Y11" s="29"/>
      <c r="Z11" s="29"/>
      <c r="AA11" s="30"/>
      <c r="AB11" s="30"/>
      <c r="AC11" s="30"/>
      <c r="AD11" s="30"/>
      <c r="AE11" s="46"/>
      <c r="AF11" s="13"/>
      <c r="AG11" s="13"/>
    </row>
    <row r="12" spans="1:33" s="12" customFormat="1" ht="13.5" customHeight="1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S12" s="28"/>
      <c r="T12" s="13"/>
      <c r="U12" s="28"/>
      <c r="V12" s="28"/>
      <c r="W12" s="28"/>
      <c r="X12" s="29"/>
      <c r="Y12" s="29"/>
      <c r="Z12" s="29"/>
      <c r="AA12" s="30"/>
      <c r="AB12" s="30"/>
      <c r="AC12" s="30"/>
      <c r="AD12" s="30"/>
      <c r="AE12" s="46"/>
      <c r="AF12" s="13"/>
      <c r="AG12" s="13"/>
    </row>
    <row r="13" spans="1:33" s="12" customFormat="1" ht="13.5" customHeight="1" x14ac:dyDescent="0.2">
      <c r="A13" s="14"/>
      <c r="B13" s="47">
        <v>1</v>
      </c>
      <c r="C13" s="19">
        <v>1809</v>
      </c>
      <c r="D13" s="63" t="s">
        <v>51</v>
      </c>
      <c r="E13" s="64" t="s">
        <v>52</v>
      </c>
      <c r="F13" s="19" t="s">
        <v>53</v>
      </c>
      <c r="G13" s="18" t="s">
        <v>53</v>
      </c>
      <c r="H13" s="20">
        <v>1235</v>
      </c>
      <c r="I13" s="20"/>
      <c r="J13" s="48"/>
      <c r="K13" s="49"/>
      <c r="L13" s="49"/>
      <c r="M13" s="49"/>
      <c r="N13" s="23">
        <f>SUM(H13:M13)</f>
        <v>1235</v>
      </c>
      <c r="O13" s="60" t="s">
        <v>54</v>
      </c>
      <c r="P13" s="24" t="b">
        <f>N13&gt;=1380</f>
        <v>0</v>
      </c>
      <c r="Q13" s="50"/>
      <c r="R13" s="4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s="12" customFormat="1" ht="13.5" customHeight="1" x14ac:dyDescent="0.2">
      <c r="B14" s="52"/>
      <c r="C14" s="35"/>
      <c r="D14" s="65"/>
      <c r="E14" s="35"/>
      <c r="F14" s="35"/>
      <c r="G14" s="35"/>
      <c r="H14" s="36"/>
      <c r="I14" s="36"/>
      <c r="J14" s="54"/>
      <c r="K14" s="39"/>
      <c r="L14" s="39"/>
      <c r="M14" s="39"/>
      <c r="N14" s="39"/>
      <c r="O14" s="55"/>
      <c r="P14" s="56"/>
      <c r="Q14" s="40"/>
      <c r="R14" s="4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s="12" customFormat="1" ht="13.5" customHeight="1" x14ac:dyDescent="0.2">
      <c r="A15" s="14"/>
      <c r="B15" s="47">
        <v>1</v>
      </c>
      <c r="C15" s="19">
        <v>2105</v>
      </c>
      <c r="D15" s="66" t="s">
        <v>55</v>
      </c>
      <c r="E15" s="67" t="s">
        <v>56</v>
      </c>
      <c r="F15" s="19" t="s">
        <v>43</v>
      </c>
      <c r="G15" s="19" t="s">
        <v>57</v>
      </c>
      <c r="H15" s="20">
        <v>1310</v>
      </c>
      <c r="I15" s="20"/>
      <c r="J15" s="20" t="s">
        <v>39</v>
      </c>
      <c r="K15" s="21"/>
      <c r="L15" s="22" t="s">
        <v>39</v>
      </c>
      <c r="M15" s="22" t="s">
        <v>39</v>
      </c>
      <c r="N15" s="23">
        <f>SUM(H15:M15)</f>
        <v>1310</v>
      </c>
      <c r="O15" s="60" t="s">
        <v>46</v>
      </c>
      <c r="P15" s="24" t="b">
        <f>N15&gt;=1290</f>
        <v>1</v>
      </c>
      <c r="Q15" s="50" t="s">
        <v>54</v>
      </c>
      <c r="R15" s="43"/>
      <c r="S15" s="28"/>
      <c r="T15" s="13"/>
      <c r="U15" s="28"/>
      <c r="V15" s="28"/>
      <c r="W15" s="28"/>
      <c r="X15" s="29"/>
      <c r="Y15" s="29"/>
      <c r="Z15" s="29"/>
      <c r="AA15" s="30"/>
      <c r="AB15" s="30"/>
      <c r="AC15" s="30"/>
      <c r="AD15" s="30"/>
      <c r="AE15" s="46"/>
      <c r="AF15" s="13"/>
      <c r="AG15" s="13"/>
    </row>
    <row r="16" spans="1:33" s="12" customFormat="1" ht="13.5" customHeight="1" x14ac:dyDescent="0.2">
      <c r="A16" s="14"/>
      <c r="B16" s="47">
        <v>2</v>
      </c>
      <c r="C16" s="19">
        <v>1618</v>
      </c>
      <c r="D16" s="66" t="s">
        <v>58</v>
      </c>
      <c r="E16" s="67" t="s">
        <v>59</v>
      </c>
      <c r="F16" s="68" t="s">
        <v>43</v>
      </c>
      <c r="G16" s="68" t="s">
        <v>57</v>
      </c>
      <c r="H16" s="68">
        <v>1163</v>
      </c>
      <c r="I16" s="20"/>
      <c r="J16" s="20" t="s">
        <v>39</v>
      </c>
      <c r="K16" s="21"/>
      <c r="L16" s="22" t="s">
        <v>39</v>
      </c>
      <c r="M16" s="22" t="s">
        <v>39</v>
      </c>
      <c r="N16" s="23">
        <f>SUM(H16:M16)</f>
        <v>1163</v>
      </c>
      <c r="O16" s="60" t="s">
        <v>46</v>
      </c>
      <c r="P16" s="24" t="b">
        <f>N16&gt;=1290</f>
        <v>0</v>
      </c>
      <c r="Q16" s="50"/>
      <c r="R16" s="4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s="12" customFormat="1" ht="13.5" customHeight="1" x14ac:dyDescent="0.2">
      <c r="A17" s="14"/>
      <c r="B17" s="47">
        <v>3</v>
      </c>
      <c r="C17" s="69">
        <v>1921</v>
      </c>
      <c r="D17" s="70" t="s">
        <v>60</v>
      </c>
      <c r="E17" s="71" t="s">
        <v>61</v>
      </c>
      <c r="F17" s="68" t="s">
        <v>43</v>
      </c>
      <c r="G17" s="19" t="s">
        <v>44</v>
      </c>
      <c r="H17" s="20">
        <v>1149</v>
      </c>
      <c r="I17" s="20"/>
      <c r="J17" s="48"/>
      <c r="K17" s="49"/>
      <c r="L17" s="49"/>
      <c r="M17" s="49"/>
      <c r="N17" s="23">
        <f>SUM(H17:M17)</f>
        <v>1149</v>
      </c>
      <c r="O17" s="60" t="s">
        <v>46</v>
      </c>
      <c r="P17" s="24" t="b">
        <f>N17&gt;=1290</f>
        <v>0</v>
      </c>
      <c r="Q17" s="50"/>
      <c r="R17" s="43"/>
      <c r="S17" s="72"/>
      <c r="T17" s="73"/>
      <c r="U17" s="74"/>
      <c r="V17" s="74"/>
      <c r="W17" s="72"/>
      <c r="X17" s="29"/>
      <c r="Y17" s="29"/>
      <c r="Z17" s="29"/>
      <c r="AA17" s="30"/>
      <c r="AB17" s="30"/>
      <c r="AC17" s="30"/>
      <c r="AD17" s="30"/>
      <c r="AE17" s="46"/>
      <c r="AF17" s="13"/>
      <c r="AG17" s="13"/>
    </row>
    <row r="18" spans="1:33" s="12" customFormat="1" ht="13.5" customHeight="1" x14ac:dyDescent="0.2">
      <c r="A18" s="14"/>
      <c r="B18" s="47">
        <v>4</v>
      </c>
      <c r="C18" s="69">
        <v>2138</v>
      </c>
      <c r="D18" s="70" t="s">
        <v>51</v>
      </c>
      <c r="E18" s="71" t="s">
        <v>62</v>
      </c>
      <c r="F18" s="68" t="s">
        <v>53</v>
      </c>
      <c r="G18" s="19" t="s">
        <v>53</v>
      </c>
      <c r="H18" s="20">
        <v>1100</v>
      </c>
      <c r="I18" s="20"/>
      <c r="J18" s="48"/>
      <c r="K18" s="49"/>
      <c r="L18" s="49"/>
      <c r="M18" s="49"/>
      <c r="N18" s="23">
        <f>SUM(H18:M18)</f>
        <v>1100</v>
      </c>
      <c r="O18" s="60" t="s">
        <v>46</v>
      </c>
      <c r="P18" s="24" t="b">
        <f>N18&gt;=1290</f>
        <v>0</v>
      </c>
      <c r="Q18" s="50"/>
      <c r="R18" s="43"/>
      <c r="S18" s="28"/>
      <c r="T18" s="13"/>
      <c r="U18" s="28"/>
      <c r="V18" s="28"/>
      <c r="W18" s="28"/>
      <c r="X18" s="29"/>
      <c r="Y18" s="29"/>
      <c r="Z18" s="29"/>
      <c r="AA18" s="30"/>
      <c r="AB18" s="30"/>
      <c r="AC18" s="30"/>
      <c r="AD18" s="30"/>
      <c r="AE18" s="46"/>
      <c r="AF18" s="13"/>
      <c r="AG18" s="13"/>
    </row>
    <row r="19" spans="1:33" s="12" customFormat="1" ht="13.5" customHeight="1" x14ac:dyDescent="0.2">
      <c r="A19" s="14"/>
      <c r="B19" s="47">
        <v>5</v>
      </c>
      <c r="C19" s="69">
        <v>1036</v>
      </c>
      <c r="D19" s="70" t="s">
        <v>63</v>
      </c>
      <c r="E19" s="71" t="s">
        <v>64</v>
      </c>
      <c r="F19" s="68" t="s">
        <v>43</v>
      </c>
      <c r="G19" s="19" t="s">
        <v>44</v>
      </c>
      <c r="H19" s="20">
        <v>1036</v>
      </c>
      <c r="I19" s="20"/>
      <c r="J19" s="48"/>
      <c r="K19" s="49"/>
      <c r="L19" s="49"/>
      <c r="M19" s="49"/>
      <c r="N19" s="23">
        <f>SUM(H19:M19)</f>
        <v>1036</v>
      </c>
      <c r="O19" s="60" t="s">
        <v>46</v>
      </c>
      <c r="P19" s="24" t="b">
        <f>N19&gt;=1290</f>
        <v>0</v>
      </c>
      <c r="Q19" s="50"/>
      <c r="R19" s="43"/>
      <c r="S19" s="72"/>
      <c r="T19" s="73"/>
      <c r="U19" s="74"/>
      <c r="V19" s="74"/>
      <c r="W19" s="72"/>
      <c r="X19" s="29"/>
      <c r="Y19" s="29"/>
      <c r="Z19" s="29"/>
      <c r="AA19" s="30"/>
      <c r="AB19" s="30"/>
      <c r="AC19" s="30"/>
      <c r="AD19" s="30"/>
      <c r="AE19" s="46"/>
      <c r="AF19" s="13"/>
      <c r="AG19" s="13"/>
    </row>
    <row r="20" spans="1:33" s="12" customFormat="1" ht="13.5" customHeight="1" x14ac:dyDescent="0.2">
      <c r="A20" s="31"/>
      <c r="B20" s="52"/>
      <c r="C20" s="75"/>
      <c r="D20" s="76"/>
      <c r="E20" s="77"/>
      <c r="F20" s="75"/>
      <c r="G20" s="33"/>
      <c r="H20" s="36"/>
      <c r="I20" s="36"/>
      <c r="J20" s="37"/>
      <c r="K20" s="38"/>
      <c r="L20" s="38"/>
      <c r="M20" s="38"/>
      <c r="N20" s="39"/>
      <c r="O20" s="55"/>
      <c r="P20" s="41"/>
      <c r="Q20" s="40"/>
      <c r="R20" s="43"/>
      <c r="S20" s="72"/>
      <c r="T20" s="73"/>
      <c r="U20" s="74"/>
      <c r="V20" s="74"/>
      <c r="W20" s="72"/>
      <c r="X20" s="29"/>
      <c r="Y20" s="29"/>
      <c r="Z20" s="29"/>
      <c r="AA20" s="30"/>
      <c r="AB20" s="30"/>
      <c r="AC20" s="30"/>
      <c r="AD20" s="30"/>
      <c r="AE20" s="46"/>
      <c r="AF20" s="13"/>
      <c r="AG20" s="13"/>
    </row>
    <row r="21" spans="1:33" s="12" customFormat="1" ht="13.5" customHeight="1" x14ac:dyDescent="0.2">
      <c r="B21" s="78"/>
      <c r="C21" s="78"/>
      <c r="D21" s="27"/>
      <c r="E21" s="78"/>
      <c r="F21" s="78"/>
      <c r="G21" s="78"/>
      <c r="H21" s="79"/>
      <c r="I21" s="79"/>
      <c r="J21" s="79"/>
      <c r="K21" s="80"/>
      <c r="L21" s="80"/>
      <c r="M21" s="80"/>
      <c r="N21" s="81"/>
      <c r="O21" s="43"/>
      <c r="P21" s="82"/>
      <c r="Q21" s="43"/>
      <c r="R21" s="4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s="83" customFormat="1" ht="15.75" x14ac:dyDescent="0.25">
      <c r="B22" s="84"/>
      <c r="C22" s="175" t="s">
        <v>65</v>
      </c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</row>
    <row r="23" spans="1:33" s="12" customFormat="1" ht="29.25" customHeight="1" x14ac:dyDescent="0.2">
      <c r="A23" s="9"/>
      <c r="B23" s="10" t="s">
        <v>23</v>
      </c>
      <c r="C23" s="10" t="s">
        <v>24</v>
      </c>
      <c r="D23" s="10" t="s">
        <v>25</v>
      </c>
      <c r="E23" s="10" t="s">
        <v>26</v>
      </c>
      <c r="F23" s="10" t="s">
        <v>27</v>
      </c>
      <c r="G23" s="10" t="s">
        <v>28</v>
      </c>
      <c r="H23" s="10" t="s">
        <v>29</v>
      </c>
      <c r="I23" s="11" t="s">
        <v>30</v>
      </c>
      <c r="J23" s="10" t="s">
        <v>31</v>
      </c>
      <c r="K23" s="10" t="s">
        <v>32</v>
      </c>
      <c r="L23" s="10" t="s">
        <v>33</v>
      </c>
      <c r="M23" s="10" t="s">
        <v>34</v>
      </c>
      <c r="N23" s="11" t="s">
        <v>35</v>
      </c>
      <c r="O23" s="10" t="s">
        <v>36</v>
      </c>
      <c r="P23" s="10" t="s">
        <v>37</v>
      </c>
      <c r="Q23" s="10" t="s">
        <v>38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s="12" customFormat="1" ht="13.5" customHeight="1" x14ac:dyDescent="0.2">
      <c r="A24" s="14"/>
      <c r="B24" s="47">
        <v>1</v>
      </c>
      <c r="C24" s="18">
        <v>1467</v>
      </c>
      <c r="D24" s="17" t="s">
        <v>45</v>
      </c>
      <c r="E24" s="18" t="s">
        <v>46</v>
      </c>
      <c r="F24" s="18" t="s">
        <v>43</v>
      </c>
      <c r="G24" s="18" t="s">
        <v>44</v>
      </c>
      <c r="H24" s="86">
        <v>1454</v>
      </c>
      <c r="I24" s="86"/>
      <c r="J24" s="87"/>
      <c r="K24" s="88"/>
      <c r="L24" s="88"/>
      <c r="M24" s="88"/>
      <c r="N24" s="23">
        <f>SUM(H24:M24)</f>
        <v>1454</v>
      </c>
      <c r="O24" s="50" t="s">
        <v>42</v>
      </c>
      <c r="P24" s="24" t="b">
        <f>N24&gt;=1476</f>
        <v>0</v>
      </c>
      <c r="Q24" s="89"/>
      <c r="R24" s="43"/>
      <c r="S24" s="28"/>
      <c r="T24" s="90"/>
      <c r="U24" s="28"/>
      <c r="V24" s="28"/>
      <c r="W24" s="28"/>
      <c r="X24" s="29"/>
      <c r="Y24" s="29"/>
      <c r="Z24" s="29"/>
      <c r="AA24" s="30"/>
      <c r="AB24" s="30"/>
      <c r="AC24" s="30"/>
      <c r="AD24" s="30"/>
      <c r="AE24" s="46"/>
      <c r="AF24" s="82"/>
      <c r="AG24" s="13"/>
    </row>
    <row r="25" spans="1:33" s="12" customFormat="1" ht="13.5" customHeight="1" x14ac:dyDescent="0.2">
      <c r="A25" s="14"/>
      <c r="B25" s="47">
        <v>2</v>
      </c>
      <c r="C25" s="18">
        <v>322</v>
      </c>
      <c r="D25" s="91" t="s">
        <v>49</v>
      </c>
      <c r="E25" s="18" t="s">
        <v>50</v>
      </c>
      <c r="F25" s="18" t="s">
        <v>43</v>
      </c>
      <c r="G25" s="18" t="s">
        <v>44</v>
      </c>
      <c r="H25" s="20">
        <v>1453</v>
      </c>
      <c r="I25" s="20"/>
      <c r="J25" s="61" t="s">
        <v>39</v>
      </c>
      <c r="K25" s="23" t="s">
        <v>39</v>
      </c>
      <c r="L25" s="23" t="s">
        <v>39</v>
      </c>
      <c r="M25" s="23" t="s">
        <v>39</v>
      </c>
      <c r="N25" s="23">
        <f>SUM(H25:M25)</f>
        <v>1453</v>
      </c>
      <c r="O25" s="50" t="s">
        <v>42</v>
      </c>
      <c r="P25" s="92" t="b">
        <f>FALSE</f>
        <v>0</v>
      </c>
      <c r="Q25" s="92"/>
      <c r="R25" s="43"/>
      <c r="S25" s="28"/>
      <c r="T25" s="90"/>
      <c r="U25" s="28"/>
      <c r="V25" s="28"/>
      <c r="W25" s="28"/>
      <c r="X25" s="29"/>
      <c r="Y25" s="29"/>
      <c r="Z25" s="29"/>
      <c r="AA25" s="30"/>
      <c r="AB25" s="30"/>
      <c r="AC25" s="30"/>
      <c r="AD25" s="30"/>
      <c r="AE25" s="46"/>
      <c r="AF25" s="82"/>
      <c r="AG25" s="13"/>
    </row>
    <row r="26" spans="1:33" s="12" customFormat="1" ht="13.35" customHeight="1" x14ac:dyDescent="0.2">
      <c r="A26" s="14"/>
      <c r="B26" s="47">
        <v>3</v>
      </c>
      <c r="C26" s="19">
        <v>1786</v>
      </c>
      <c r="D26" s="66" t="s">
        <v>66</v>
      </c>
      <c r="E26" s="67" t="s">
        <v>54</v>
      </c>
      <c r="F26" s="67" t="s">
        <v>67</v>
      </c>
      <c r="G26" s="19"/>
      <c r="H26" s="20">
        <v>1446</v>
      </c>
      <c r="I26" s="20"/>
      <c r="J26" s="20" t="s">
        <v>39</v>
      </c>
      <c r="K26" s="21"/>
      <c r="L26" s="22" t="s">
        <v>39</v>
      </c>
      <c r="M26" s="22" t="s">
        <v>39</v>
      </c>
      <c r="N26" s="23">
        <f>SUM(H26:M26)</f>
        <v>1446</v>
      </c>
      <c r="O26" s="47" t="s">
        <v>42</v>
      </c>
      <c r="P26" s="24" t="b">
        <f>N26&gt;=1476</f>
        <v>0</v>
      </c>
      <c r="Q26" s="89"/>
      <c r="R26" s="26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s="12" customFormat="1" ht="13.5" customHeight="1" x14ac:dyDescent="0.2">
      <c r="A27" s="14"/>
      <c r="B27" s="47">
        <v>4</v>
      </c>
      <c r="C27" s="18">
        <v>786</v>
      </c>
      <c r="D27" s="17" t="s">
        <v>41</v>
      </c>
      <c r="E27" s="18" t="s">
        <v>42</v>
      </c>
      <c r="F27" s="18" t="s">
        <v>43</v>
      </c>
      <c r="G27" s="18" t="s">
        <v>44</v>
      </c>
      <c r="H27" s="86">
        <v>1430</v>
      </c>
      <c r="I27" s="86"/>
      <c r="J27" s="20" t="s">
        <v>39</v>
      </c>
      <c r="K27" s="21"/>
      <c r="L27" s="22" t="s">
        <v>39</v>
      </c>
      <c r="M27" s="22" t="s">
        <v>39</v>
      </c>
      <c r="N27" s="23">
        <f>SUM(H27:M27)</f>
        <v>1430</v>
      </c>
      <c r="O27" s="50" t="s">
        <v>42</v>
      </c>
      <c r="P27" s="92" t="b">
        <f>FALSE</f>
        <v>0</v>
      </c>
      <c r="Q27" s="89"/>
      <c r="R27" s="43"/>
      <c r="S27" s="28"/>
      <c r="T27" s="90"/>
      <c r="U27" s="28"/>
      <c r="V27" s="28"/>
      <c r="W27" s="28"/>
      <c r="X27" s="29"/>
      <c r="Y27" s="29"/>
      <c r="Z27" s="29"/>
      <c r="AA27" s="30"/>
      <c r="AB27" s="30"/>
      <c r="AC27" s="30"/>
      <c r="AD27" s="30"/>
      <c r="AE27" s="46"/>
      <c r="AF27" s="82"/>
      <c r="AG27" s="13"/>
    </row>
    <row r="28" spans="1:33" s="12" customFormat="1" ht="13.5" customHeight="1" x14ac:dyDescent="0.2">
      <c r="A28" s="14"/>
      <c r="B28" s="47">
        <v>5</v>
      </c>
      <c r="C28" s="93">
        <v>1475</v>
      </c>
      <c r="D28" s="94" t="s">
        <v>47</v>
      </c>
      <c r="E28" s="95" t="s">
        <v>48</v>
      </c>
      <c r="F28" s="95" t="s">
        <v>43</v>
      </c>
      <c r="G28" s="95" t="s">
        <v>44</v>
      </c>
      <c r="H28" s="96">
        <v>1427</v>
      </c>
      <c r="I28" s="97"/>
      <c r="J28" s="61" t="s">
        <v>39</v>
      </c>
      <c r="K28" s="23" t="s">
        <v>39</v>
      </c>
      <c r="L28" s="23" t="s">
        <v>39</v>
      </c>
      <c r="M28" s="23" t="s">
        <v>39</v>
      </c>
      <c r="N28" s="23">
        <f>SUM(H28:M28)</f>
        <v>1427</v>
      </c>
      <c r="O28" s="50" t="s">
        <v>42</v>
      </c>
      <c r="P28" s="92" t="b">
        <f>FALSE</f>
        <v>0</v>
      </c>
      <c r="Q28" s="89"/>
      <c r="R28" s="43"/>
      <c r="S28" s="28"/>
      <c r="T28" s="90"/>
      <c r="U28" s="28"/>
      <c r="V28" s="28"/>
      <c r="W28" s="28"/>
      <c r="X28" s="29"/>
      <c r="Y28" s="29"/>
      <c r="Z28" s="29"/>
      <c r="AA28" s="30"/>
      <c r="AB28" s="30"/>
      <c r="AC28" s="30"/>
      <c r="AD28" s="30"/>
      <c r="AE28" s="46"/>
      <c r="AF28" s="82"/>
      <c r="AG28" s="13"/>
    </row>
    <row r="29" spans="1:33" s="12" customFormat="1" ht="13.5" customHeight="1" x14ac:dyDescent="0.2">
      <c r="B29" s="52"/>
      <c r="C29" s="35"/>
      <c r="D29" s="98"/>
      <c r="E29" s="35"/>
      <c r="F29" s="35"/>
      <c r="G29" s="35"/>
      <c r="H29" s="36"/>
      <c r="I29" s="36"/>
      <c r="J29" s="54"/>
      <c r="K29" s="39"/>
      <c r="L29" s="39"/>
      <c r="M29" s="39"/>
      <c r="N29" s="39"/>
      <c r="O29" s="55"/>
      <c r="P29" s="56"/>
      <c r="Q29" s="42"/>
      <c r="R29" s="43"/>
      <c r="S29" s="44"/>
      <c r="T29" s="45"/>
      <c r="U29" s="45"/>
      <c r="V29" s="44"/>
      <c r="W29" s="28"/>
      <c r="X29" s="29"/>
      <c r="Y29" s="29"/>
      <c r="Z29" s="29"/>
      <c r="AA29" s="30"/>
      <c r="AB29" s="30"/>
      <c r="AC29" s="30"/>
      <c r="AD29" s="30"/>
      <c r="AE29" s="46"/>
      <c r="AF29" s="82"/>
      <c r="AG29" s="13"/>
    </row>
    <row r="30" spans="1:33" s="12" customFormat="1" ht="13.5" customHeight="1" x14ac:dyDescent="0.2">
      <c r="A30" s="14"/>
      <c r="B30" s="47">
        <v>1</v>
      </c>
      <c r="C30" s="19"/>
      <c r="D30" s="66"/>
      <c r="E30" s="67"/>
      <c r="F30" s="67"/>
      <c r="G30" s="19"/>
      <c r="H30" s="20"/>
      <c r="I30" s="20"/>
      <c r="J30" s="20" t="s">
        <v>39</v>
      </c>
      <c r="K30" s="21"/>
      <c r="L30" s="22" t="s">
        <v>39</v>
      </c>
      <c r="M30" s="22" t="s">
        <v>39</v>
      </c>
      <c r="N30" s="23">
        <f>SUM(H30:M30)</f>
        <v>0</v>
      </c>
      <c r="O30" s="50" t="s">
        <v>48</v>
      </c>
      <c r="P30" s="24" t="b">
        <f>N30&gt;=1440</f>
        <v>0</v>
      </c>
      <c r="Q30" s="89"/>
      <c r="R30" s="43"/>
      <c r="S30" s="28"/>
      <c r="T30" s="13"/>
      <c r="U30" s="28"/>
      <c r="V30" s="28"/>
      <c r="W30" s="28"/>
      <c r="X30" s="29"/>
      <c r="Y30" s="29"/>
      <c r="Z30" s="29"/>
      <c r="AA30" s="30"/>
      <c r="AB30" s="30"/>
      <c r="AC30" s="30"/>
      <c r="AD30" s="30"/>
      <c r="AE30" s="28"/>
      <c r="AF30" s="82"/>
      <c r="AG30" s="13"/>
    </row>
    <row r="31" spans="1:33" s="12" customFormat="1" ht="13.5" customHeight="1" x14ac:dyDescent="0.2">
      <c r="A31" s="31"/>
      <c r="B31" s="52"/>
      <c r="C31" s="33"/>
      <c r="D31" s="34"/>
      <c r="E31" s="53"/>
      <c r="F31" s="53"/>
      <c r="G31" s="33"/>
      <c r="H31" s="36"/>
      <c r="I31" s="36"/>
      <c r="J31" s="36"/>
      <c r="K31" s="99"/>
      <c r="L31" s="32"/>
      <c r="M31" s="32"/>
      <c r="N31" s="39"/>
      <c r="O31" s="40"/>
      <c r="P31" s="41"/>
      <c r="Q31" s="42"/>
      <c r="R31" s="43"/>
      <c r="S31" s="28"/>
      <c r="T31" s="13"/>
      <c r="U31" s="28"/>
      <c r="V31" s="28"/>
      <c r="W31" s="28"/>
      <c r="X31" s="29"/>
      <c r="Y31" s="29"/>
      <c r="Z31" s="29"/>
      <c r="AA31" s="30"/>
      <c r="AB31" s="30"/>
      <c r="AC31" s="30"/>
      <c r="AD31" s="30"/>
      <c r="AE31" s="28"/>
      <c r="AF31" s="82"/>
      <c r="AG31" s="13"/>
    </row>
    <row r="32" spans="1:33" s="12" customFormat="1" ht="13.5" customHeight="1" x14ac:dyDescent="0.2">
      <c r="A32" s="14"/>
      <c r="B32" s="47">
        <v>1</v>
      </c>
      <c r="C32" s="19">
        <v>2296</v>
      </c>
      <c r="D32" s="66" t="s">
        <v>68</v>
      </c>
      <c r="E32" s="67" t="s">
        <v>50</v>
      </c>
      <c r="F32" s="67" t="s">
        <v>43</v>
      </c>
      <c r="G32" s="19" t="s">
        <v>44</v>
      </c>
      <c r="H32" s="20">
        <v>1336</v>
      </c>
      <c r="I32" s="20"/>
      <c r="J32" s="20" t="s">
        <v>39</v>
      </c>
      <c r="K32" s="21"/>
      <c r="L32" s="22" t="s">
        <v>39</v>
      </c>
      <c r="M32" s="22" t="s">
        <v>39</v>
      </c>
      <c r="N32" s="23">
        <f>SUM(H32:M32)</f>
        <v>1336</v>
      </c>
      <c r="O32" s="50" t="s">
        <v>54</v>
      </c>
      <c r="P32" s="24" t="b">
        <f>N32&gt;=1380</f>
        <v>0</v>
      </c>
      <c r="Q32" s="89"/>
      <c r="R32" s="4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33" s="12" customFormat="1" ht="13.5" customHeight="1" x14ac:dyDescent="0.2">
      <c r="A33" s="14"/>
      <c r="B33" s="47">
        <v>2</v>
      </c>
      <c r="C33" s="16">
        <v>1118</v>
      </c>
      <c r="D33" s="17" t="s">
        <v>63</v>
      </c>
      <c r="E33" s="18" t="s">
        <v>64</v>
      </c>
      <c r="F33" s="67" t="s">
        <v>43</v>
      </c>
      <c r="G33" s="19" t="s">
        <v>44</v>
      </c>
      <c r="H33" s="20">
        <v>1130</v>
      </c>
      <c r="I33" s="20"/>
      <c r="J33" s="20" t="s">
        <v>39</v>
      </c>
      <c r="K33" s="21"/>
      <c r="L33" s="22" t="s">
        <v>39</v>
      </c>
      <c r="M33" s="22" t="s">
        <v>39</v>
      </c>
      <c r="N33" s="23">
        <f>SUM(H33:M33)</f>
        <v>1130</v>
      </c>
      <c r="O33" s="50" t="s">
        <v>54</v>
      </c>
      <c r="P33" s="24" t="b">
        <f>N33&gt;=1380</f>
        <v>0</v>
      </c>
      <c r="Q33" s="89"/>
      <c r="R33" s="4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12" customFormat="1" ht="13.5" customHeight="1" x14ac:dyDescent="0.2">
      <c r="B34" s="52"/>
      <c r="C34" s="35"/>
      <c r="D34" s="65"/>
      <c r="E34" s="35"/>
      <c r="F34" s="35"/>
      <c r="G34" s="35"/>
      <c r="H34" s="36"/>
      <c r="I34" s="36"/>
      <c r="J34" s="54"/>
      <c r="K34" s="39"/>
      <c r="L34" s="39"/>
      <c r="M34" s="39"/>
      <c r="N34" s="39"/>
      <c r="O34" s="40"/>
      <c r="P34" s="56"/>
      <c r="Q34" s="42"/>
      <c r="R34" s="43"/>
      <c r="S34" s="28"/>
      <c r="T34" s="13"/>
      <c r="U34" s="28"/>
      <c r="V34" s="28"/>
      <c r="W34" s="28"/>
      <c r="X34" s="29"/>
      <c r="Y34" s="29"/>
      <c r="Z34" s="29"/>
      <c r="AA34" s="30"/>
      <c r="AB34" s="30"/>
      <c r="AC34" s="30"/>
      <c r="AD34" s="30"/>
      <c r="AE34" s="46"/>
      <c r="AF34" s="82"/>
      <c r="AG34" s="13"/>
    </row>
    <row r="35" spans="1:33" s="12" customFormat="1" ht="13.5" customHeight="1" x14ac:dyDescent="0.2">
      <c r="A35" s="14"/>
      <c r="B35" s="47">
        <v>1</v>
      </c>
      <c r="C35" s="18">
        <v>1726</v>
      </c>
      <c r="D35" s="17" t="s">
        <v>69</v>
      </c>
      <c r="E35" s="18" t="s">
        <v>70</v>
      </c>
      <c r="F35" s="18" t="s">
        <v>67</v>
      </c>
      <c r="G35" s="18"/>
      <c r="H35" s="20">
        <v>1034</v>
      </c>
      <c r="I35" s="20"/>
      <c r="J35" s="20"/>
      <c r="K35" s="21"/>
      <c r="L35" s="22" t="s">
        <v>39</v>
      </c>
      <c r="M35" s="22" t="s">
        <v>39</v>
      </c>
      <c r="N35" s="23">
        <f>SUM(H35:M35)</f>
        <v>1034</v>
      </c>
      <c r="O35" s="50" t="s">
        <v>46</v>
      </c>
      <c r="P35" s="24" t="b">
        <f>N35&gt;=1290</f>
        <v>0</v>
      </c>
      <c r="Q35" s="89"/>
      <c r="R35" s="4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12" customFormat="1" ht="13.5" customHeight="1" x14ac:dyDescent="0.2">
      <c r="A36" s="14"/>
      <c r="B36" s="47">
        <v>2</v>
      </c>
      <c r="C36" s="18">
        <v>1723</v>
      </c>
      <c r="D36" s="17" t="s">
        <v>69</v>
      </c>
      <c r="E36" s="18" t="s">
        <v>71</v>
      </c>
      <c r="F36" s="18" t="s">
        <v>67</v>
      </c>
      <c r="G36" s="18"/>
      <c r="H36" s="20">
        <v>726</v>
      </c>
      <c r="I36" s="20"/>
      <c r="J36" s="20"/>
      <c r="K36" s="21"/>
      <c r="L36" s="22"/>
      <c r="M36" s="22"/>
      <c r="N36" s="23">
        <f>SUM(H36:M36)</f>
        <v>726</v>
      </c>
      <c r="O36" s="50" t="s">
        <v>46</v>
      </c>
      <c r="P36" s="24" t="b">
        <f>N36&gt;=1290</f>
        <v>0</v>
      </c>
      <c r="Q36" s="89"/>
      <c r="R36" s="4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">
      <c r="S37" s="28"/>
      <c r="T37" s="13"/>
      <c r="U37" s="28"/>
      <c r="V37" s="28"/>
      <c r="W37" s="28"/>
      <c r="X37" s="29"/>
      <c r="Y37" s="29"/>
      <c r="Z37" s="29"/>
      <c r="AA37" s="30"/>
      <c r="AB37" s="30"/>
      <c r="AC37" s="30"/>
      <c r="AD37" s="30"/>
      <c r="AE37" s="46"/>
      <c r="AF37" s="82"/>
      <c r="AG37" s="100"/>
    </row>
    <row r="38" spans="1:33" x14ac:dyDescent="0.2">
      <c r="S38" s="44"/>
      <c r="T38" s="45"/>
      <c r="U38" s="45"/>
      <c r="V38" s="44"/>
      <c r="W38" s="28"/>
      <c r="X38" s="29"/>
      <c r="Y38" s="29"/>
      <c r="Z38" s="29"/>
      <c r="AA38" s="30"/>
      <c r="AB38" s="30"/>
      <c r="AC38" s="30"/>
      <c r="AD38" s="30"/>
      <c r="AE38" s="46"/>
      <c r="AF38" s="82"/>
      <c r="AG38" s="100"/>
    </row>
    <row r="39" spans="1:33" x14ac:dyDescent="0.2"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</row>
    <row r="40" spans="1:33" x14ac:dyDescent="0.2">
      <c r="D40" s="1" t="s">
        <v>0</v>
      </c>
      <c r="E40" s="176" t="s">
        <v>1</v>
      </c>
      <c r="F40" s="176"/>
      <c r="N40" s="101" t="s">
        <v>39</v>
      </c>
      <c r="S40" s="28"/>
      <c r="T40" s="90"/>
      <c r="U40" s="28"/>
      <c r="V40" s="28"/>
      <c r="W40" s="28"/>
      <c r="X40" s="29"/>
      <c r="Y40" s="29"/>
      <c r="Z40" s="29"/>
      <c r="AA40" s="30"/>
      <c r="AB40" s="30"/>
      <c r="AC40" s="30"/>
      <c r="AD40" s="30"/>
      <c r="AE40" s="46"/>
      <c r="AF40" s="82"/>
      <c r="AG40" s="100"/>
    </row>
    <row r="41" spans="1:33" x14ac:dyDescent="0.2">
      <c r="D41" s="2" t="s">
        <v>4</v>
      </c>
      <c r="E41" s="177" t="s">
        <v>5</v>
      </c>
      <c r="F41" s="177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</row>
    <row r="42" spans="1:33" x14ac:dyDescent="0.2">
      <c r="D42" s="3" t="s">
        <v>8</v>
      </c>
      <c r="E42" s="177" t="s">
        <v>9</v>
      </c>
      <c r="F42" s="177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</row>
    <row r="43" spans="1:33" x14ac:dyDescent="0.2">
      <c r="D43" s="4" t="s">
        <v>12</v>
      </c>
      <c r="E43" s="177" t="s">
        <v>13</v>
      </c>
      <c r="F43" s="177"/>
      <c r="S43" s="28"/>
      <c r="T43" s="13"/>
      <c r="U43" s="28"/>
      <c r="V43" s="28"/>
      <c r="W43" s="28"/>
      <c r="X43" s="29"/>
      <c r="Y43" s="29"/>
      <c r="Z43" s="29"/>
      <c r="AA43" s="30"/>
      <c r="AB43" s="30"/>
      <c r="AC43" s="30"/>
      <c r="AD43" s="30"/>
      <c r="AE43" s="46"/>
      <c r="AF43" s="82"/>
      <c r="AG43" s="100"/>
    </row>
    <row r="44" spans="1:33" x14ac:dyDescent="0.2">
      <c r="D44" s="5" t="s">
        <v>16</v>
      </c>
      <c r="E44" s="178" t="s">
        <v>17</v>
      </c>
      <c r="F44" s="178"/>
      <c r="S44" s="102"/>
      <c r="T44" s="103"/>
      <c r="U44" s="102"/>
      <c r="V44" s="102"/>
      <c r="W44" s="102"/>
      <c r="X44" s="29"/>
      <c r="Y44" s="29"/>
      <c r="Z44" s="29"/>
      <c r="AA44" s="30"/>
      <c r="AB44" s="30"/>
      <c r="AC44" s="30"/>
      <c r="AD44" s="30"/>
      <c r="AE44" s="46"/>
      <c r="AF44" s="82"/>
      <c r="AG44" s="100"/>
    </row>
    <row r="45" spans="1:33" x14ac:dyDescent="0.2"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</row>
    <row r="46" spans="1:33" x14ac:dyDescent="0.2">
      <c r="E46" s="104"/>
      <c r="F46" s="104"/>
    </row>
    <row r="60" spans="7:7" x14ac:dyDescent="0.2">
      <c r="G60">
        <v>490</v>
      </c>
    </row>
    <row r="61" spans="7:7" x14ac:dyDescent="0.2">
      <c r="G61">
        <v>410</v>
      </c>
    </row>
    <row r="62" spans="7:7" x14ac:dyDescent="0.2">
      <c r="G62">
        <v>459</v>
      </c>
    </row>
    <row r="63" spans="7:7" x14ac:dyDescent="0.2">
      <c r="G63">
        <v>64</v>
      </c>
    </row>
    <row r="64" spans="7:7" x14ac:dyDescent="0.2">
      <c r="G64">
        <v>7</v>
      </c>
    </row>
    <row r="65" spans="7:7" x14ac:dyDescent="0.2">
      <c r="G65" s="105"/>
    </row>
  </sheetData>
  <sheetProtection selectLockedCells="1" selectUnlockedCells="1"/>
  <mergeCells count="8">
    <mergeCell ref="E43:F43"/>
    <mergeCell ref="E44:F44"/>
    <mergeCell ref="C1:Q1"/>
    <mergeCell ref="C2:Q2"/>
    <mergeCell ref="C22:Q22"/>
    <mergeCell ref="E40:F40"/>
    <mergeCell ref="E41:F41"/>
    <mergeCell ref="E42:F4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workbookViewId="0">
      <selection activeCell="S1" sqref="S1:U65536"/>
    </sheetView>
  </sheetViews>
  <sheetFormatPr defaultRowHeight="12.75" x14ac:dyDescent="0.2"/>
  <cols>
    <col min="2" max="2" width="6" style="6" customWidth="1"/>
    <col min="3" max="3" width="7" customWidth="1"/>
    <col min="4" max="4" width="15.5703125" customWidth="1"/>
    <col min="5" max="5" width="5.5703125" customWidth="1"/>
    <col min="6" max="6" width="7.42578125" customWidth="1"/>
    <col min="7" max="7" width="10.5703125" customWidth="1"/>
    <col min="8" max="8" width="5.5703125" customWidth="1"/>
    <col min="9" max="13" width="3.5703125" customWidth="1"/>
    <col min="14" max="15" width="6.5703125" customWidth="1"/>
    <col min="16" max="16" width="8.5703125" customWidth="1"/>
    <col min="18" max="18" width="9.42578125" customWidth="1"/>
  </cols>
  <sheetData>
    <row r="1" spans="1:22" s="7" customFormat="1" ht="24" customHeight="1" x14ac:dyDescent="0.25">
      <c r="B1" s="8"/>
      <c r="C1" s="174" t="s">
        <v>21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22" s="7" customFormat="1" ht="15.75" x14ac:dyDescent="0.25">
      <c r="B2" s="8"/>
      <c r="C2" s="175" t="s">
        <v>79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22" s="12" customFormat="1" ht="29.25" customHeight="1" x14ac:dyDescent="0.2">
      <c r="A3" s="9"/>
      <c r="B3" s="10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 t="s">
        <v>28</v>
      </c>
      <c r="H3" s="10" t="s">
        <v>29</v>
      </c>
      <c r="I3" s="11" t="s">
        <v>30</v>
      </c>
      <c r="J3" s="10" t="s">
        <v>31</v>
      </c>
      <c r="K3" s="10" t="s">
        <v>32</v>
      </c>
      <c r="L3" s="10" t="s">
        <v>33</v>
      </c>
      <c r="M3" s="10" t="s">
        <v>34</v>
      </c>
      <c r="N3" s="11" t="s">
        <v>35</v>
      </c>
      <c r="O3" s="10" t="s">
        <v>36</v>
      </c>
      <c r="P3" s="10" t="s">
        <v>37</v>
      </c>
      <c r="Q3" s="10" t="s">
        <v>38</v>
      </c>
    </row>
    <row r="4" spans="1:22" x14ac:dyDescent="0.2">
      <c r="A4" s="14"/>
      <c r="B4" s="51">
        <v>1</v>
      </c>
      <c r="C4" s="18">
        <v>1467</v>
      </c>
      <c r="D4" s="17" t="s">
        <v>45</v>
      </c>
      <c r="E4" s="18" t="s">
        <v>46</v>
      </c>
      <c r="F4" s="18" t="s">
        <v>43</v>
      </c>
      <c r="G4" s="18" t="s">
        <v>44</v>
      </c>
      <c r="H4" s="20">
        <v>562</v>
      </c>
      <c r="I4" s="20"/>
      <c r="J4" s="20"/>
      <c r="K4" s="21"/>
      <c r="L4" s="22" t="s">
        <v>39</v>
      </c>
      <c r="M4" s="22" t="s">
        <v>39</v>
      </c>
      <c r="N4" s="110">
        <f>SUM(H4:M4)</f>
        <v>562</v>
      </c>
      <c r="O4" s="111" t="s">
        <v>42</v>
      </c>
      <c r="P4" s="24" t="b">
        <f>N4&gt;=590</f>
        <v>0</v>
      </c>
      <c r="Q4" s="25"/>
    </row>
    <row r="5" spans="1:22" x14ac:dyDescent="0.2">
      <c r="A5" s="14"/>
      <c r="B5" s="51">
        <f>+B4+1</f>
        <v>2</v>
      </c>
      <c r="C5" s="18">
        <v>786</v>
      </c>
      <c r="D5" s="17" t="s">
        <v>41</v>
      </c>
      <c r="E5" s="18" t="s">
        <v>42</v>
      </c>
      <c r="F5" s="18" t="s">
        <v>43</v>
      </c>
      <c r="G5" s="18" t="s">
        <v>44</v>
      </c>
      <c r="H5" s="112">
        <v>561</v>
      </c>
      <c r="I5" s="112"/>
      <c r="J5" s="112"/>
      <c r="K5" s="113" t="s">
        <v>74</v>
      </c>
      <c r="L5" s="113" t="s">
        <v>39</v>
      </c>
      <c r="M5" s="113" t="s">
        <v>39</v>
      </c>
      <c r="N5" s="110">
        <f>SUM(H5:M5)</f>
        <v>561</v>
      </c>
      <c r="O5" s="111" t="s">
        <v>42</v>
      </c>
      <c r="P5" s="24" t="b">
        <f>N5&gt;=590</f>
        <v>0</v>
      </c>
      <c r="Q5" s="25"/>
      <c r="S5" s="13"/>
      <c r="T5" s="28"/>
      <c r="U5" s="28"/>
      <c r="V5" s="28"/>
    </row>
    <row r="6" spans="1:22" x14ac:dyDescent="0.2">
      <c r="B6" s="114"/>
      <c r="C6" s="35"/>
      <c r="D6" s="98"/>
      <c r="E6" s="35"/>
      <c r="F6" s="35"/>
      <c r="G6" s="35"/>
      <c r="H6" s="36"/>
      <c r="I6" s="36"/>
      <c r="J6" s="36"/>
      <c r="K6" s="39"/>
      <c r="L6" s="39"/>
      <c r="M6" s="39"/>
      <c r="N6" s="39"/>
      <c r="O6" s="40"/>
      <c r="P6" s="56"/>
      <c r="Q6" s="55"/>
    </row>
    <row r="7" spans="1:22" x14ac:dyDescent="0.2">
      <c r="A7" s="108"/>
      <c r="B7" s="47">
        <f>+B6+1</f>
        <v>1</v>
      </c>
      <c r="C7" s="18">
        <v>322</v>
      </c>
      <c r="D7" s="17" t="s">
        <v>49</v>
      </c>
      <c r="E7" s="18" t="s">
        <v>50</v>
      </c>
      <c r="F7" s="18" t="s">
        <v>43</v>
      </c>
      <c r="G7" s="18" t="s">
        <v>44</v>
      </c>
      <c r="H7" s="20">
        <v>573</v>
      </c>
      <c r="I7" s="20" t="s">
        <v>39</v>
      </c>
      <c r="J7" s="115"/>
      <c r="K7" s="21" t="s">
        <v>39</v>
      </c>
      <c r="L7" s="22"/>
      <c r="M7" s="22"/>
      <c r="N7" s="116">
        <f>SUM(H7:M7)</f>
        <v>573</v>
      </c>
      <c r="O7" s="18" t="s">
        <v>48</v>
      </c>
      <c r="P7" s="24" t="b">
        <f>N7&gt;=576</f>
        <v>0</v>
      </c>
      <c r="Q7" s="117"/>
    </row>
    <row r="8" spans="1:22" x14ac:dyDescent="0.2">
      <c r="A8" s="14"/>
      <c r="B8" s="51">
        <v>2</v>
      </c>
      <c r="C8" s="19">
        <v>1475</v>
      </c>
      <c r="D8" s="66" t="s">
        <v>47</v>
      </c>
      <c r="E8" s="67" t="s">
        <v>48</v>
      </c>
      <c r="F8" s="67" t="s">
        <v>43</v>
      </c>
      <c r="G8" s="19" t="s">
        <v>44</v>
      </c>
      <c r="H8" s="20">
        <v>555</v>
      </c>
      <c r="I8" s="20" t="s">
        <v>39</v>
      </c>
      <c r="J8" s="115"/>
      <c r="K8" s="21" t="s">
        <v>39</v>
      </c>
      <c r="L8" s="22"/>
      <c r="M8" s="22"/>
      <c r="N8" s="23">
        <f>SUM(H8:M8)</f>
        <v>555</v>
      </c>
      <c r="O8" s="18" t="s">
        <v>48</v>
      </c>
      <c r="P8" s="24" t="b">
        <f>N8&gt;=576</f>
        <v>0</v>
      </c>
      <c r="Q8" s="117"/>
    </row>
    <row r="9" spans="1:22" x14ac:dyDescent="0.2">
      <c r="B9" s="114"/>
      <c r="C9" s="35"/>
      <c r="D9" s="98"/>
      <c r="E9" s="35"/>
      <c r="F9" s="35"/>
      <c r="G9" s="35"/>
      <c r="H9" s="36"/>
      <c r="I9" s="36"/>
      <c r="J9" s="36"/>
      <c r="K9" s="39"/>
      <c r="L9" s="39"/>
      <c r="M9" s="39"/>
      <c r="N9" s="39"/>
      <c r="O9" s="40"/>
      <c r="P9" s="56"/>
      <c r="Q9" s="55"/>
    </row>
    <row r="10" spans="1:22" x14ac:dyDescent="0.2">
      <c r="A10" s="14"/>
      <c r="B10" s="47">
        <v>1</v>
      </c>
      <c r="C10" s="18">
        <v>1783</v>
      </c>
      <c r="D10" s="17" t="s">
        <v>80</v>
      </c>
      <c r="E10" s="18" t="s">
        <v>77</v>
      </c>
      <c r="F10" s="18" t="s">
        <v>81</v>
      </c>
      <c r="G10" s="18"/>
      <c r="H10" s="20">
        <v>553</v>
      </c>
      <c r="I10" s="20"/>
      <c r="J10" s="20"/>
      <c r="K10" s="21"/>
      <c r="L10" s="22"/>
      <c r="M10" s="22"/>
      <c r="N10" s="23">
        <f>SUM(H10:M10)</f>
        <v>553</v>
      </c>
      <c r="O10" s="50" t="s">
        <v>54</v>
      </c>
      <c r="P10" s="24" t="b">
        <f>N10&gt;=552</f>
        <v>1</v>
      </c>
      <c r="Q10" s="60" t="s">
        <v>48</v>
      </c>
    </row>
    <row r="11" spans="1:22" x14ac:dyDescent="0.2">
      <c r="B11" s="114"/>
      <c r="C11" s="118"/>
      <c r="D11" s="118"/>
      <c r="E11" s="118"/>
      <c r="F11" s="118"/>
      <c r="G11" s="118"/>
      <c r="H11" s="118"/>
      <c r="I11" s="118"/>
      <c r="J11" s="65"/>
      <c r="K11" s="38" t="s">
        <v>74</v>
      </c>
      <c r="L11" s="38" t="s">
        <v>39</v>
      </c>
      <c r="M11" s="38" t="s">
        <v>39</v>
      </c>
      <c r="N11" s="76"/>
      <c r="O11" s="62"/>
      <c r="P11" s="118"/>
      <c r="Q11" s="55"/>
    </row>
    <row r="12" spans="1:22" x14ac:dyDescent="0.2">
      <c r="A12" s="108"/>
      <c r="B12" s="47">
        <f>+B11+1</f>
        <v>1</v>
      </c>
      <c r="C12" s="19">
        <v>2296</v>
      </c>
      <c r="D12" s="66" t="s">
        <v>68</v>
      </c>
      <c r="E12" s="67" t="s">
        <v>50</v>
      </c>
      <c r="F12" s="67" t="s">
        <v>43</v>
      </c>
      <c r="G12" s="19" t="s">
        <v>44</v>
      </c>
      <c r="H12" s="20">
        <v>525</v>
      </c>
      <c r="I12" s="20" t="s">
        <v>39</v>
      </c>
      <c r="J12" s="115"/>
      <c r="K12" s="21" t="s">
        <v>39</v>
      </c>
      <c r="L12" s="22"/>
      <c r="M12" s="22"/>
      <c r="N12" s="23">
        <f>SUM(H12:M12)</f>
        <v>525</v>
      </c>
      <c r="O12" s="50" t="s">
        <v>46</v>
      </c>
      <c r="P12" s="24" t="b">
        <f>N12&gt;=516</f>
        <v>1</v>
      </c>
      <c r="Q12" s="60" t="s">
        <v>54</v>
      </c>
      <c r="R12" s="119" t="s">
        <v>82</v>
      </c>
    </row>
    <row r="13" spans="1:22" x14ac:dyDescent="0.2">
      <c r="A13" s="14"/>
      <c r="B13" s="51">
        <f>+B12+1</f>
        <v>2</v>
      </c>
      <c r="C13" s="18">
        <v>1784</v>
      </c>
      <c r="D13" s="17" t="s">
        <v>83</v>
      </c>
      <c r="E13" s="18" t="s">
        <v>84</v>
      </c>
      <c r="F13" s="18" t="s">
        <v>81</v>
      </c>
      <c r="G13" s="18"/>
      <c r="H13" s="20">
        <v>525</v>
      </c>
      <c r="I13" s="20" t="s">
        <v>39</v>
      </c>
      <c r="J13" s="115"/>
      <c r="K13" s="21" t="s">
        <v>39</v>
      </c>
      <c r="L13" s="22"/>
      <c r="M13" s="22"/>
      <c r="N13" s="23">
        <f>SUM(H13:M13)</f>
        <v>525</v>
      </c>
      <c r="O13" s="18" t="s">
        <v>46</v>
      </c>
      <c r="P13" s="24" t="b">
        <f>N13&gt;=516</f>
        <v>1</v>
      </c>
      <c r="Q13" s="60" t="s">
        <v>54</v>
      </c>
      <c r="R13" s="119" t="s">
        <v>85</v>
      </c>
    </row>
    <row r="14" spans="1:22" x14ac:dyDescent="0.2">
      <c r="A14" s="14"/>
      <c r="B14" s="51">
        <f>+B13+1</f>
        <v>3</v>
      </c>
      <c r="C14" s="19">
        <v>2105</v>
      </c>
      <c r="D14" s="66" t="s">
        <v>55</v>
      </c>
      <c r="E14" s="67" t="s">
        <v>56</v>
      </c>
      <c r="F14" s="67" t="s">
        <v>43</v>
      </c>
      <c r="G14" s="19" t="s">
        <v>57</v>
      </c>
      <c r="H14" s="20">
        <v>485</v>
      </c>
      <c r="I14" s="20" t="s">
        <v>39</v>
      </c>
      <c r="J14" s="115"/>
      <c r="K14" s="21" t="s">
        <v>39</v>
      </c>
      <c r="L14" s="22"/>
      <c r="M14" s="22"/>
      <c r="N14" s="23">
        <f>SUM(H14:M14)</f>
        <v>485</v>
      </c>
      <c r="O14" s="60" t="s">
        <v>46</v>
      </c>
      <c r="P14" s="24" t="b">
        <f>N14&gt;=516</f>
        <v>0</v>
      </c>
      <c r="Q14" s="89"/>
    </row>
    <row r="15" spans="1:22" x14ac:dyDescent="0.2">
      <c r="A15" s="14"/>
      <c r="B15" s="51">
        <f>+B14+1</f>
        <v>4</v>
      </c>
      <c r="C15" s="18">
        <v>1799</v>
      </c>
      <c r="D15" s="17" t="s">
        <v>86</v>
      </c>
      <c r="E15" s="18" t="s">
        <v>42</v>
      </c>
      <c r="F15" s="18" t="s">
        <v>81</v>
      </c>
      <c r="G15" s="18"/>
      <c r="H15" s="20">
        <v>423</v>
      </c>
      <c r="I15" s="20"/>
      <c r="J15" s="20"/>
      <c r="K15" s="21"/>
      <c r="L15" s="22" t="s">
        <v>39</v>
      </c>
      <c r="M15" s="22" t="s">
        <v>39</v>
      </c>
      <c r="N15" s="23">
        <f>SUM(H15:M15)</f>
        <v>423</v>
      </c>
      <c r="O15" s="18" t="s">
        <v>46</v>
      </c>
      <c r="P15" s="24" t="b">
        <f>N15&gt;=516</f>
        <v>0</v>
      </c>
      <c r="Q15" s="50"/>
    </row>
    <row r="17" spans="4:10" x14ac:dyDescent="0.2">
      <c r="J17" t="s">
        <v>39</v>
      </c>
    </row>
    <row r="19" spans="4:10" x14ac:dyDescent="0.2">
      <c r="D19" s="1" t="s">
        <v>0</v>
      </c>
      <c r="E19" s="171" t="s">
        <v>2</v>
      </c>
      <c r="F19" s="171"/>
    </row>
    <row r="20" spans="4:10" x14ac:dyDescent="0.2">
      <c r="D20" s="2" t="s">
        <v>4</v>
      </c>
      <c r="E20" s="172" t="s">
        <v>6</v>
      </c>
      <c r="F20" s="172"/>
      <c r="I20" s="101" t="s">
        <v>39</v>
      </c>
    </row>
    <row r="21" spans="4:10" x14ac:dyDescent="0.2">
      <c r="D21" s="3" t="s">
        <v>8</v>
      </c>
      <c r="E21" s="172" t="s">
        <v>10</v>
      </c>
      <c r="F21" s="172"/>
    </row>
    <row r="22" spans="4:10" x14ac:dyDescent="0.2">
      <c r="D22" s="4" t="s">
        <v>12</v>
      </c>
      <c r="E22" s="172" t="s">
        <v>14</v>
      </c>
      <c r="F22" s="172"/>
    </row>
    <row r="23" spans="4:10" x14ac:dyDescent="0.2">
      <c r="D23" s="5" t="s">
        <v>16</v>
      </c>
      <c r="E23" s="173" t="s">
        <v>18</v>
      </c>
      <c r="F23" s="173"/>
    </row>
    <row r="25" spans="4:10" x14ac:dyDescent="0.2">
      <c r="F25" s="104"/>
    </row>
  </sheetData>
  <sheetProtection selectLockedCells="1" selectUnlockedCells="1"/>
  <mergeCells count="7">
    <mergeCell ref="E23:F23"/>
    <mergeCell ref="C1:Q1"/>
    <mergeCell ref="C2:Q2"/>
    <mergeCell ref="E19:F19"/>
    <mergeCell ref="E20:F20"/>
    <mergeCell ref="E21:F21"/>
    <mergeCell ref="E22:F22"/>
  </mergeCells>
  <pageMargins left="0.51180555555555551" right="0.31527777777777777" top="0.74791666666666667" bottom="0.74791666666666667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topLeftCell="A25" workbookViewId="0">
      <selection activeCell="S25" sqref="S1:V65536"/>
    </sheetView>
  </sheetViews>
  <sheetFormatPr defaultRowHeight="12.75" x14ac:dyDescent="0.2"/>
  <cols>
    <col min="2" max="2" width="6" style="6" customWidth="1"/>
    <col min="3" max="3" width="6.140625" customWidth="1"/>
    <col min="4" max="4" width="15.5703125" customWidth="1"/>
    <col min="5" max="5" width="4.42578125" customWidth="1"/>
    <col min="6" max="6" width="7.5703125" customWidth="1"/>
    <col min="7" max="7" width="16.140625" customWidth="1"/>
    <col min="8" max="13" width="5.5703125" customWidth="1"/>
    <col min="14" max="14" width="7.28515625" customWidth="1"/>
    <col min="15" max="15" width="4.140625" customWidth="1"/>
    <col min="18" max="18" width="13.28515625" customWidth="1"/>
  </cols>
  <sheetData>
    <row r="1" spans="1:22" s="7" customFormat="1" ht="24" customHeight="1" x14ac:dyDescent="0.25">
      <c r="B1" s="8"/>
      <c r="C1" s="174" t="s">
        <v>21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22" s="7" customFormat="1" ht="15.75" x14ac:dyDescent="0.25">
      <c r="B2" s="8"/>
      <c r="C2" s="175" t="s">
        <v>87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22" ht="29.25" customHeight="1" x14ac:dyDescent="0.2">
      <c r="A3" s="9"/>
      <c r="B3" s="120" t="s">
        <v>23</v>
      </c>
      <c r="C3" s="120" t="s">
        <v>24</v>
      </c>
      <c r="D3" s="120" t="s">
        <v>25</v>
      </c>
      <c r="E3" s="120" t="s">
        <v>26</v>
      </c>
      <c r="F3" s="120" t="s">
        <v>27</v>
      </c>
      <c r="G3" s="120" t="s">
        <v>28</v>
      </c>
      <c r="H3" s="120" t="s">
        <v>29</v>
      </c>
      <c r="I3" s="120" t="s">
        <v>30</v>
      </c>
      <c r="J3" s="120" t="s">
        <v>31</v>
      </c>
      <c r="K3" s="120" t="s">
        <v>32</v>
      </c>
      <c r="L3" s="120" t="s">
        <v>33</v>
      </c>
      <c r="M3" s="120" t="s">
        <v>34</v>
      </c>
      <c r="N3" s="120" t="s">
        <v>35</v>
      </c>
      <c r="O3" s="120" t="s">
        <v>36</v>
      </c>
      <c r="P3" s="120" t="s">
        <v>37</v>
      </c>
      <c r="Q3" s="120" t="s">
        <v>38</v>
      </c>
    </row>
    <row r="4" spans="1:22" x14ac:dyDescent="0.2">
      <c r="A4" s="14"/>
      <c r="B4" s="69">
        <v>1</v>
      </c>
      <c r="C4" s="18">
        <v>1467</v>
      </c>
      <c r="D4" s="17" t="s">
        <v>45</v>
      </c>
      <c r="E4" s="18" t="s">
        <v>46</v>
      </c>
      <c r="F4" s="18" t="s">
        <v>43</v>
      </c>
      <c r="G4" s="18" t="s">
        <v>44</v>
      </c>
      <c r="H4" s="20">
        <v>475</v>
      </c>
      <c r="I4" s="20"/>
      <c r="J4" s="115"/>
      <c r="K4" s="21"/>
      <c r="L4" s="22"/>
      <c r="M4" s="22"/>
      <c r="N4" s="21">
        <f>SUM(H4:M4)</f>
        <v>475</v>
      </c>
      <c r="O4" s="50" t="s">
        <v>40</v>
      </c>
      <c r="P4" s="24"/>
      <c r="Q4" s="50"/>
      <c r="S4" s="13"/>
      <c r="T4" s="28"/>
      <c r="U4" s="28"/>
      <c r="V4" s="28"/>
    </row>
    <row r="5" spans="1:22" x14ac:dyDescent="0.2">
      <c r="A5" s="14"/>
      <c r="B5" s="69">
        <v>2</v>
      </c>
      <c r="C5" s="19">
        <v>1475</v>
      </c>
      <c r="D5" s="66" t="s">
        <v>47</v>
      </c>
      <c r="E5" s="67" t="s">
        <v>48</v>
      </c>
      <c r="F5" s="67" t="s">
        <v>43</v>
      </c>
      <c r="G5" s="19" t="s">
        <v>44</v>
      </c>
      <c r="H5" s="20">
        <v>473</v>
      </c>
      <c r="I5" s="20"/>
      <c r="J5" s="115"/>
      <c r="K5" s="21"/>
      <c r="L5" s="22"/>
      <c r="M5" s="22"/>
      <c r="N5" s="21">
        <f>SUM(H5:M5)</f>
        <v>473</v>
      </c>
      <c r="O5" s="50" t="s">
        <v>40</v>
      </c>
      <c r="P5" s="24"/>
      <c r="Q5" s="50"/>
      <c r="S5" s="13"/>
      <c r="T5" s="28"/>
      <c r="U5" s="28"/>
      <c r="V5" s="28"/>
    </row>
    <row r="6" spans="1:22" x14ac:dyDescent="0.2">
      <c r="B6" s="114"/>
      <c r="C6" s="35"/>
      <c r="D6" s="65"/>
      <c r="E6" s="35"/>
      <c r="F6" s="35"/>
      <c r="G6" s="35"/>
      <c r="H6" s="35"/>
      <c r="I6" s="35"/>
      <c r="J6" s="35"/>
      <c r="K6" s="35"/>
      <c r="L6" s="52"/>
      <c r="M6" s="52"/>
      <c r="N6" s="99"/>
      <c r="O6" s="40"/>
      <c r="P6" s="56"/>
      <c r="Q6" s="40"/>
    </row>
    <row r="7" spans="1:22" x14ac:dyDescent="0.2">
      <c r="A7" s="14"/>
      <c r="B7" s="69">
        <f>B6+1</f>
        <v>1</v>
      </c>
      <c r="C7" s="16">
        <v>1783</v>
      </c>
      <c r="D7" s="17" t="s">
        <v>80</v>
      </c>
      <c r="E7" s="18" t="s">
        <v>77</v>
      </c>
      <c r="F7" s="19" t="s">
        <v>81</v>
      </c>
      <c r="G7" s="18" t="s">
        <v>88</v>
      </c>
      <c r="H7" s="20">
        <v>470</v>
      </c>
      <c r="I7" s="18" t="s">
        <v>39</v>
      </c>
      <c r="J7" s="18" t="s">
        <v>39</v>
      </c>
      <c r="K7" s="18" t="s">
        <v>39</v>
      </c>
      <c r="L7" s="22"/>
      <c r="M7" s="22"/>
      <c r="N7" s="21">
        <f>SUM(H7:M7)</f>
        <v>470</v>
      </c>
      <c r="O7" s="50" t="s">
        <v>42</v>
      </c>
      <c r="P7" s="24" t="b">
        <f>N7&gt;=472</f>
        <v>0</v>
      </c>
      <c r="Q7" s="50"/>
    </row>
    <row r="8" spans="1:22" x14ac:dyDescent="0.2">
      <c r="A8" s="14"/>
      <c r="B8" s="69">
        <f>B7+1</f>
        <v>2</v>
      </c>
      <c r="C8" s="19">
        <v>322</v>
      </c>
      <c r="D8" s="66" t="s">
        <v>49</v>
      </c>
      <c r="E8" s="19" t="s">
        <v>50</v>
      </c>
      <c r="F8" s="19" t="s">
        <v>43</v>
      </c>
      <c r="G8" s="47" t="s">
        <v>44</v>
      </c>
      <c r="H8" s="20">
        <v>462</v>
      </c>
      <c r="I8" s="20"/>
      <c r="J8" s="20"/>
      <c r="K8" s="21"/>
      <c r="L8" s="22"/>
      <c r="M8" s="22"/>
      <c r="N8" s="21">
        <f>SUM(H8:M8)</f>
        <v>462</v>
      </c>
      <c r="O8" s="50" t="s">
        <v>42</v>
      </c>
      <c r="P8" s="24" t="b">
        <f>N8&gt;=472</f>
        <v>0</v>
      </c>
      <c r="Q8" s="50"/>
    </row>
    <row r="9" spans="1:22" x14ac:dyDescent="0.2">
      <c r="A9" s="14"/>
      <c r="B9" s="69">
        <f>B8+1</f>
        <v>3</v>
      </c>
      <c r="C9" s="19">
        <v>2105</v>
      </c>
      <c r="D9" s="66" t="s">
        <v>55</v>
      </c>
      <c r="E9" s="19" t="s">
        <v>56</v>
      </c>
      <c r="F9" s="19" t="s">
        <v>43</v>
      </c>
      <c r="G9" s="47" t="s">
        <v>57</v>
      </c>
      <c r="H9" s="20">
        <v>442</v>
      </c>
      <c r="I9" s="20"/>
      <c r="J9" s="20"/>
      <c r="K9" s="21"/>
      <c r="L9" s="22"/>
      <c r="M9" s="22"/>
      <c r="N9" s="21">
        <f>SUM(H9:M9)</f>
        <v>442</v>
      </c>
      <c r="O9" s="50" t="s">
        <v>42</v>
      </c>
      <c r="P9" s="24" t="b">
        <f>N9&gt;=472</f>
        <v>0</v>
      </c>
      <c r="Q9" s="50"/>
    </row>
    <row r="10" spans="1:22" x14ac:dyDescent="0.2">
      <c r="A10" s="14"/>
      <c r="B10" s="69">
        <f>B9+1</f>
        <v>4</v>
      </c>
      <c r="C10" s="19">
        <v>2138</v>
      </c>
      <c r="D10" s="66" t="s">
        <v>51</v>
      </c>
      <c r="E10" s="19" t="s">
        <v>62</v>
      </c>
      <c r="F10" s="19" t="s">
        <v>53</v>
      </c>
      <c r="G10" s="47" t="s">
        <v>53</v>
      </c>
      <c r="H10" s="20">
        <v>437</v>
      </c>
      <c r="I10" s="20"/>
      <c r="J10" s="20"/>
      <c r="K10" s="21"/>
      <c r="L10" s="22"/>
      <c r="M10" s="22"/>
      <c r="N10" s="21">
        <f>SUM(H10:M10)</f>
        <v>437</v>
      </c>
      <c r="O10" s="50" t="s">
        <v>42</v>
      </c>
      <c r="P10" s="24" t="b">
        <f>N10&gt;=472</f>
        <v>0</v>
      </c>
      <c r="Q10" s="50"/>
    </row>
    <row r="11" spans="1:22" x14ac:dyDescent="0.2">
      <c r="B11" s="114"/>
      <c r="C11" s="35"/>
      <c r="D11" s="65"/>
      <c r="E11" s="35"/>
      <c r="F11" s="35"/>
      <c r="G11" s="35"/>
      <c r="H11" s="36"/>
      <c r="I11" s="36"/>
      <c r="J11" s="36"/>
      <c r="K11" s="99"/>
      <c r="L11" s="39"/>
      <c r="M11" s="39"/>
      <c r="N11" s="99"/>
      <c r="O11" s="40"/>
      <c r="P11" s="56"/>
      <c r="Q11" s="40"/>
    </row>
    <row r="12" spans="1:22" x14ac:dyDescent="0.2">
      <c r="B12" s="114"/>
      <c r="C12" s="118"/>
      <c r="D12" s="118"/>
      <c r="E12" s="121"/>
      <c r="F12" s="118"/>
      <c r="G12" s="118"/>
      <c r="H12" s="118"/>
      <c r="I12" s="118"/>
      <c r="J12" s="118"/>
      <c r="K12" s="118"/>
      <c r="L12" s="62"/>
      <c r="M12" s="62"/>
      <c r="N12" s="62"/>
      <c r="O12" s="40"/>
      <c r="P12" s="56"/>
      <c r="Q12" s="40"/>
    </row>
    <row r="13" spans="1:22" x14ac:dyDescent="0.2">
      <c r="A13" s="14"/>
      <c r="B13" s="69">
        <f t="shared" ref="B13:B21" si="0">B12+1</f>
        <v>1</v>
      </c>
      <c r="C13" s="16">
        <v>921</v>
      </c>
      <c r="D13" s="66" t="s">
        <v>89</v>
      </c>
      <c r="E13" s="18" t="s">
        <v>90</v>
      </c>
      <c r="F13" s="19" t="s">
        <v>43</v>
      </c>
      <c r="G13" s="18" t="s">
        <v>44</v>
      </c>
      <c r="H13" s="20">
        <v>461</v>
      </c>
      <c r="I13" s="20"/>
      <c r="J13" s="115"/>
      <c r="K13" s="21"/>
      <c r="L13" s="22"/>
      <c r="M13" s="22"/>
      <c r="N13" s="21">
        <f t="shared" ref="N13:N21" si="1">SUM(H13:M13)</f>
        <v>461</v>
      </c>
      <c r="O13" s="60" t="s">
        <v>48</v>
      </c>
      <c r="P13" s="24" t="b">
        <f t="shared" ref="P13:P21" si="2">N13&gt;=461</f>
        <v>1</v>
      </c>
      <c r="Q13" s="50" t="s">
        <v>42</v>
      </c>
    </row>
    <row r="14" spans="1:22" x14ac:dyDescent="0.2">
      <c r="A14" s="14"/>
      <c r="B14" s="69">
        <f t="shared" si="0"/>
        <v>2</v>
      </c>
      <c r="C14" s="19">
        <v>1281</v>
      </c>
      <c r="D14" s="66" t="s">
        <v>91</v>
      </c>
      <c r="E14" s="67" t="s">
        <v>92</v>
      </c>
      <c r="F14" s="67" t="s">
        <v>93</v>
      </c>
      <c r="G14" s="19" t="s">
        <v>94</v>
      </c>
      <c r="H14" s="20">
        <v>457</v>
      </c>
      <c r="I14" s="20" t="s">
        <v>39</v>
      </c>
      <c r="J14" s="115"/>
      <c r="K14" s="21" t="s">
        <v>39</v>
      </c>
      <c r="L14" s="22"/>
      <c r="M14" s="22"/>
      <c r="N14" s="21">
        <f t="shared" si="1"/>
        <v>457</v>
      </c>
      <c r="O14" s="60" t="s">
        <v>48</v>
      </c>
      <c r="P14" s="24" t="b">
        <f t="shared" si="2"/>
        <v>0</v>
      </c>
      <c r="Q14" s="50"/>
    </row>
    <row r="15" spans="1:22" x14ac:dyDescent="0.2">
      <c r="A15" s="14"/>
      <c r="B15" s="69">
        <f t="shared" si="0"/>
        <v>3</v>
      </c>
      <c r="C15" s="16">
        <v>1118</v>
      </c>
      <c r="D15" s="66" t="s">
        <v>63</v>
      </c>
      <c r="E15" s="18" t="s">
        <v>64</v>
      </c>
      <c r="F15" s="19" t="s">
        <v>43</v>
      </c>
      <c r="G15" s="18" t="s">
        <v>44</v>
      </c>
      <c r="H15" s="20">
        <v>456</v>
      </c>
      <c r="I15" s="20"/>
      <c r="J15" s="115"/>
      <c r="K15" s="21"/>
      <c r="L15" s="22"/>
      <c r="M15" s="22"/>
      <c r="N15" s="21">
        <f t="shared" si="1"/>
        <v>456</v>
      </c>
      <c r="O15" s="60" t="s">
        <v>48</v>
      </c>
      <c r="P15" s="24" t="b">
        <f t="shared" si="2"/>
        <v>0</v>
      </c>
      <c r="Q15" s="50"/>
    </row>
    <row r="16" spans="1:22" x14ac:dyDescent="0.2">
      <c r="A16" s="14"/>
      <c r="B16" s="69">
        <f t="shared" si="0"/>
        <v>4</v>
      </c>
      <c r="C16" s="16">
        <v>1051</v>
      </c>
      <c r="D16" s="66" t="s">
        <v>95</v>
      </c>
      <c r="E16" s="18" t="s">
        <v>50</v>
      </c>
      <c r="F16" s="19" t="s">
        <v>53</v>
      </c>
      <c r="G16" s="18" t="s">
        <v>53</v>
      </c>
      <c r="H16" s="20">
        <v>451</v>
      </c>
      <c r="I16" s="20" t="s">
        <v>39</v>
      </c>
      <c r="J16" s="115"/>
      <c r="K16" s="21" t="s">
        <v>39</v>
      </c>
      <c r="L16" s="22"/>
      <c r="M16" s="22"/>
      <c r="N16" s="21">
        <f t="shared" si="1"/>
        <v>451</v>
      </c>
      <c r="O16" s="60" t="s">
        <v>48</v>
      </c>
      <c r="P16" s="24" t="b">
        <f t="shared" si="2"/>
        <v>0</v>
      </c>
      <c r="Q16" s="50"/>
    </row>
    <row r="17" spans="1:22" x14ac:dyDescent="0.2">
      <c r="A17" s="14"/>
      <c r="B17" s="69">
        <f t="shared" si="0"/>
        <v>5</v>
      </c>
      <c r="C17" s="16">
        <v>1921</v>
      </c>
      <c r="D17" s="17" t="s">
        <v>47</v>
      </c>
      <c r="E17" s="18" t="s">
        <v>61</v>
      </c>
      <c r="F17" s="19" t="s">
        <v>43</v>
      </c>
      <c r="G17" s="18" t="s">
        <v>44</v>
      </c>
      <c r="H17" s="20">
        <v>449</v>
      </c>
      <c r="I17" s="20" t="s">
        <v>39</v>
      </c>
      <c r="J17" s="115"/>
      <c r="K17" s="21" t="s">
        <v>39</v>
      </c>
      <c r="L17" s="22"/>
      <c r="M17" s="22"/>
      <c r="N17" s="21">
        <f t="shared" si="1"/>
        <v>449</v>
      </c>
      <c r="O17" s="60" t="s">
        <v>48</v>
      </c>
      <c r="P17" s="24" t="b">
        <f t="shared" si="2"/>
        <v>0</v>
      </c>
      <c r="Q17" s="50"/>
      <c r="S17" s="123"/>
      <c r="T17" s="122"/>
      <c r="U17" s="124"/>
      <c r="V17" s="122"/>
    </row>
    <row r="18" spans="1:22" x14ac:dyDescent="0.2">
      <c r="A18" s="14"/>
      <c r="B18" s="69">
        <f t="shared" si="0"/>
        <v>6</v>
      </c>
      <c r="C18" s="19">
        <v>1618</v>
      </c>
      <c r="D18" s="66" t="s">
        <v>58</v>
      </c>
      <c r="E18" s="67" t="s">
        <v>59</v>
      </c>
      <c r="F18" s="67" t="s">
        <v>43</v>
      </c>
      <c r="G18" s="19" t="s">
        <v>57</v>
      </c>
      <c r="H18" s="20">
        <v>447</v>
      </c>
      <c r="I18" s="20" t="s">
        <v>39</v>
      </c>
      <c r="J18" s="115"/>
      <c r="K18" s="21" t="s">
        <v>39</v>
      </c>
      <c r="L18" s="22"/>
      <c r="M18" s="22"/>
      <c r="N18" s="21">
        <f t="shared" si="1"/>
        <v>447</v>
      </c>
      <c r="O18" s="60" t="s">
        <v>48</v>
      </c>
      <c r="P18" s="24" t="b">
        <f t="shared" si="2"/>
        <v>0</v>
      </c>
      <c r="Q18" s="50"/>
    </row>
    <row r="19" spans="1:22" x14ac:dyDescent="0.2">
      <c r="A19" s="14"/>
      <c r="B19" s="69">
        <f t="shared" si="0"/>
        <v>7</v>
      </c>
      <c r="C19" s="16">
        <v>1143</v>
      </c>
      <c r="D19" s="66" t="s">
        <v>96</v>
      </c>
      <c r="E19" s="18" t="s">
        <v>97</v>
      </c>
      <c r="F19" s="19"/>
      <c r="G19" s="18"/>
      <c r="H19" s="20">
        <v>445</v>
      </c>
      <c r="I19" s="20"/>
      <c r="J19" s="115"/>
      <c r="K19" s="21"/>
      <c r="L19" s="22"/>
      <c r="M19" s="22"/>
      <c r="N19" s="21">
        <f t="shared" si="1"/>
        <v>445</v>
      </c>
      <c r="O19" s="60" t="s">
        <v>48</v>
      </c>
      <c r="P19" s="24" t="b">
        <f t="shared" si="2"/>
        <v>0</v>
      </c>
      <c r="Q19" s="50"/>
    </row>
    <row r="20" spans="1:22" x14ac:dyDescent="0.2">
      <c r="A20" s="14"/>
      <c r="B20" s="69">
        <f t="shared" si="0"/>
        <v>8</v>
      </c>
      <c r="C20" s="19">
        <v>2296</v>
      </c>
      <c r="D20" s="66" t="s">
        <v>68</v>
      </c>
      <c r="E20" s="67" t="s">
        <v>50</v>
      </c>
      <c r="F20" s="67" t="s">
        <v>43</v>
      </c>
      <c r="G20" s="19" t="s">
        <v>44</v>
      </c>
      <c r="H20" s="20">
        <v>441</v>
      </c>
      <c r="I20" s="20" t="s">
        <v>39</v>
      </c>
      <c r="J20" s="115"/>
      <c r="K20" s="21" t="s">
        <v>39</v>
      </c>
      <c r="L20" s="22"/>
      <c r="M20" s="22"/>
      <c r="N20" s="21">
        <f t="shared" si="1"/>
        <v>441</v>
      </c>
      <c r="O20" s="60" t="s">
        <v>48</v>
      </c>
      <c r="P20" s="24" t="b">
        <f t="shared" si="2"/>
        <v>0</v>
      </c>
      <c r="Q20" s="50"/>
    </row>
    <row r="21" spans="1:22" x14ac:dyDescent="0.2">
      <c r="A21" s="14"/>
      <c r="B21" s="69">
        <f t="shared" si="0"/>
        <v>9</v>
      </c>
      <c r="C21" s="19">
        <v>2213</v>
      </c>
      <c r="D21" s="66" t="s">
        <v>75</v>
      </c>
      <c r="E21" s="67" t="s">
        <v>76</v>
      </c>
      <c r="F21" s="67" t="s">
        <v>43</v>
      </c>
      <c r="G21" s="19" t="s">
        <v>57</v>
      </c>
      <c r="H21" s="20">
        <v>439</v>
      </c>
      <c r="I21" s="20" t="s">
        <v>39</v>
      </c>
      <c r="J21" s="115"/>
      <c r="K21" s="21" t="s">
        <v>39</v>
      </c>
      <c r="L21" s="22"/>
      <c r="M21" s="22"/>
      <c r="N21" s="21">
        <f t="shared" si="1"/>
        <v>439</v>
      </c>
      <c r="O21" s="60" t="s">
        <v>48</v>
      </c>
      <c r="P21" s="24" t="b">
        <f t="shared" si="2"/>
        <v>0</v>
      </c>
      <c r="Q21" s="50"/>
    </row>
    <row r="22" spans="1:22" x14ac:dyDescent="0.2">
      <c r="B22" s="114"/>
      <c r="C22" s="35"/>
      <c r="D22" s="35"/>
      <c r="E22" s="35"/>
      <c r="F22" s="35"/>
      <c r="G22" s="35"/>
      <c r="H22" s="35"/>
      <c r="I22" s="36"/>
      <c r="J22" s="36"/>
      <c r="K22" s="99"/>
      <c r="L22" s="39"/>
      <c r="M22" s="39"/>
      <c r="N22" s="99"/>
      <c r="O22" s="40"/>
      <c r="P22" s="56"/>
      <c r="Q22" s="40"/>
    </row>
    <row r="23" spans="1:22" x14ac:dyDescent="0.2">
      <c r="A23" s="14"/>
      <c r="B23" s="69">
        <f>B22+1</f>
        <v>1</v>
      </c>
      <c r="C23" s="16">
        <v>1784</v>
      </c>
      <c r="D23" s="17" t="s">
        <v>83</v>
      </c>
      <c r="E23" s="18" t="s">
        <v>84</v>
      </c>
      <c r="F23" s="19" t="s">
        <v>81</v>
      </c>
      <c r="G23" s="18" t="s">
        <v>39</v>
      </c>
      <c r="H23" s="20">
        <v>462</v>
      </c>
      <c r="I23" s="20" t="s">
        <v>39</v>
      </c>
      <c r="J23" s="115"/>
      <c r="K23" s="21" t="s">
        <v>39</v>
      </c>
      <c r="L23" s="22"/>
      <c r="M23" s="22"/>
      <c r="N23" s="21">
        <f>SUM(H23:M23)</f>
        <v>462</v>
      </c>
      <c r="O23" s="60" t="s">
        <v>54</v>
      </c>
      <c r="P23" s="24" t="b">
        <f>N23&gt;=442</f>
        <v>1</v>
      </c>
      <c r="Q23" s="50" t="s">
        <v>42</v>
      </c>
    </row>
    <row r="24" spans="1:22" x14ac:dyDescent="0.2">
      <c r="A24" s="14"/>
      <c r="B24" s="69">
        <f>B23+1</f>
        <v>2</v>
      </c>
      <c r="C24" s="16">
        <v>1799</v>
      </c>
      <c r="D24" s="17" t="s">
        <v>86</v>
      </c>
      <c r="E24" s="18" t="s">
        <v>42</v>
      </c>
      <c r="F24" s="19" t="s">
        <v>81</v>
      </c>
      <c r="G24" s="18"/>
      <c r="H24" s="20">
        <v>450</v>
      </c>
      <c r="I24" s="20"/>
      <c r="J24" s="115"/>
      <c r="K24" s="21"/>
      <c r="L24" s="22"/>
      <c r="M24" s="22"/>
      <c r="N24" s="21">
        <f>SUM(H24:M24)</f>
        <v>450</v>
      </c>
      <c r="O24" s="60" t="s">
        <v>54</v>
      </c>
      <c r="P24" s="24" t="b">
        <f>N24&gt;=442</f>
        <v>1</v>
      </c>
      <c r="Q24" s="50" t="s">
        <v>48</v>
      </c>
    </row>
    <row r="25" spans="1:22" x14ac:dyDescent="0.2">
      <c r="A25" s="14"/>
      <c r="B25" s="69">
        <f>B24+1</f>
        <v>3</v>
      </c>
      <c r="C25" s="19">
        <v>1412</v>
      </c>
      <c r="D25" s="66" t="s">
        <v>78</v>
      </c>
      <c r="E25" s="67" t="s">
        <v>50</v>
      </c>
      <c r="F25" s="67" t="s">
        <v>43</v>
      </c>
      <c r="G25" s="19" t="s">
        <v>44</v>
      </c>
      <c r="H25" s="20">
        <v>443</v>
      </c>
      <c r="I25" s="20" t="s">
        <v>39</v>
      </c>
      <c r="J25" s="115"/>
      <c r="K25" s="21" t="s">
        <v>39</v>
      </c>
      <c r="L25" s="22"/>
      <c r="M25" s="22"/>
      <c r="N25" s="21">
        <f>SUM(H25:M25)</f>
        <v>443</v>
      </c>
      <c r="O25" s="60" t="s">
        <v>54</v>
      </c>
      <c r="P25" s="24" t="b">
        <f>N25&gt;=442</f>
        <v>1</v>
      </c>
      <c r="Q25" s="50" t="s">
        <v>48</v>
      </c>
    </row>
    <row r="26" spans="1:22" x14ac:dyDescent="0.2">
      <c r="B26" s="114"/>
      <c r="C26" s="62"/>
      <c r="D26" s="62"/>
      <c r="E26" s="114"/>
      <c r="F26" s="62"/>
      <c r="G26" s="62"/>
      <c r="H26" s="62"/>
      <c r="I26" s="62"/>
      <c r="J26" s="62"/>
      <c r="K26" s="62"/>
      <c r="L26" s="62"/>
      <c r="M26" s="62"/>
      <c r="N26" s="62"/>
      <c r="O26" s="40"/>
      <c r="P26" s="56"/>
      <c r="Q26" s="40"/>
      <c r="R26" t="s">
        <v>98</v>
      </c>
    </row>
    <row r="27" spans="1:22" x14ac:dyDescent="0.2">
      <c r="A27" s="14"/>
      <c r="B27" s="69">
        <v>1</v>
      </c>
      <c r="C27" s="16"/>
      <c r="D27" s="17"/>
      <c r="E27" s="18"/>
      <c r="F27" s="19" t="s">
        <v>39</v>
      </c>
      <c r="G27" s="18" t="s">
        <v>39</v>
      </c>
      <c r="H27" s="20"/>
      <c r="I27" s="20" t="s">
        <v>39</v>
      </c>
      <c r="J27" s="115"/>
      <c r="K27" s="21" t="s">
        <v>39</v>
      </c>
      <c r="L27" s="22"/>
      <c r="M27" s="22"/>
      <c r="N27" s="125">
        <f>SUM(H27:M27)</f>
        <v>0</v>
      </c>
      <c r="O27" s="50" t="s">
        <v>46</v>
      </c>
      <c r="P27" s="24" t="b">
        <f>N27&gt;=413</f>
        <v>0</v>
      </c>
      <c r="Q27" s="126"/>
    </row>
    <row r="29" spans="1:22" s="7" customFormat="1" ht="20.25" x14ac:dyDescent="0.3">
      <c r="B29" s="8"/>
      <c r="C29" s="179" t="s">
        <v>99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</row>
    <row r="30" spans="1:22" ht="29.25" customHeight="1" x14ac:dyDescent="0.2">
      <c r="A30" s="9"/>
      <c r="B30" s="120" t="s">
        <v>23</v>
      </c>
      <c r="C30" s="120" t="s">
        <v>24</v>
      </c>
      <c r="D30" s="120" t="s">
        <v>25</v>
      </c>
      <c r="E30" s="120" t="s">
        <v>26</v>
      </c>
      <c r="F30" s="120" t="s">
        <v>27</v>
      </c>
      <c r="G30" s="120" t="s">
        <v>28</v>
      </c>
      <c r="H30" s="120" t="s">
        <v>29</v>
      </c>
      <c r="I30" s="127" t="s">
        <v>30</v>
      </c>
      <c r="J30" s="120" t="s">
        <v>31</v>
      </c>
      <c r="K30" s="120" t="s">
        <v>32</v>
      </c>
      <c r="L30" s="120" t="s">
        <v>33</v>
      </c>
      <c r="M30" s="120" t="s">
        <v>34</v>
      </c>
      <c r="N30" s="127" t="s">
        <v>35</v>
      </c>
      <c r="O30" s="120" t="s">
        <v>36</v>
      </c>
      <c r="P30" s="120" t="s">
        <v>37</v>
      </c>
      <c r="Q30" s="120" t="s">
        <v>38</v>
      </c>
    </row>
    <row r="31" spans="1:22" x14ac:dyDescent="0.2">
      <c r="A31" s="14"/>
      <c r="B31" s="128">
        <v>1</v>
      </c>
      <c r="C31" s="18"/>
      <c r="D31" s="66"/>
      <c r="E31" s="19"/>
      <c r="F31" s="19"/>
      <c r="G31" s="19"/>
      <c r="H31" s="20"/>
      <c r="I31" s="20"/>
      <c r="J31" s="20"/>
      <c r="K31" s="21"/>
      <c r="L31" s="22" t="s">
        <v>39</v>
      </c>
      <c r="M31" s="22" t="s">
        <v>39</v>
      </c>
      <c r="N31" s="49">
        <f>SUM(H31:M31)</f>
        <v>0</v>
      </c>
      <c r="O31" s="60" t="s">
        <v>40</v>
      </c>
      <c r="P31" s="24" t="s">
        <v>39</v>
      </c>
      <c r="Q31" s="89"/>
      <c r="R31" s="12"/>
    </row>
    <row r="32" spans="1:22" x14ac:dyDescent="0.2">
      <c r="B32" s="32"/>
      <c r="C32" s="35"/>
      <c r="D32" s="34"/>
      <c r="E32" s="33"/>
      <c r="F32" s="33"/>
      <c r="G32" s="33"/>
      <c r="H32" s="36"/>
      <c r="I32" s="36"/>
      <c r="J32" s="36"/>
      <c r="K32" s="99"/>
      <c r="L32" s="32" t="s">
        <v>39</v>
      </c>
      <c r="M32" s="32" t="s">
        <v>39</v>
      </c>
      <c r="N32" s="39"/>
      <c r="O32" s="55"/>
      <c r="P32" s="56"/>
      <c r="Q32" s="42"/>
      <c r="R32" s="12"/>
    </row>
    <row r="33" spans="1:18" x14ac:dyDescent="0.2">
      <c r="A33" s="14"/>
      <c r="B33" s="69">
        <v>1</v>
      </c>
      <c r="C33" s="16" t="s">
        <v>39</v>
      </c>
      <c r="D33" s="17" t="s">
        <v>39</v>
      </c>
      <c r="E33" s="18" t="s">
        <v>39</v>
      </c>
      <c r="F33" s="19" t="s">
        <v>39</v>
      </c>
      <c r="G33" s="18" t="s">
        <v>39</v>
      </c>
      <c r="H33" s="20"/>
      <c r="I33" s="20" t="s">
        <v>39</v>
      </c>
      <c r="J33" s="115"/>
      <c r="K33" s="21" t="s">
        <v>39</v>
      </c>
      <c r="L33" s="22"/>
      <c r="M33" s="22"/>
      <c r="N33" s="49">
        <f>SUM(H33:M33)</f>
        <v>0</v>
      </c>
      <c r="O33" s="60" t="s">
        <v>42</v>
      </c>
      <c r="P33" s="24" t="b">
        <f>N33&gt;=472</f>
        <v>0</v>
      </c>
      <c r="Q33" s="50"/>
      <c r="R33" s="12"/>
    </row>
    <row r="34" spans="1:18" x14ac:dyDescent="0.2">
      <c r="B34" s="52"/>
      <c r="C34" s="35"/>
      <c r="D34" s="65"/>
      <c r="E34" s="35"/>
      <c r="F34" s="35"/>
      <c r="G34" s="35"/>
      <c r="H34" s="36"/>
      <c r="I34" s="36"/>
      <c r="J34" s="36"/>
      <c r="K34" s="99"/>
      <c r="L34" s="32" t="s">
        <v>39</v>
      </c>
      <c r="M34" s="32" t="s">
        <v>39</v>
      </c>
      <c r="N34" s="39"/>
      <c r="O34" s="55"/>
      <c r="P34" s="56"/>
      <c r="Q34" s="40"/>
      <c r="R34" s="12"/>
    </row>
    <row r="35" spans="1:18" x14ac:dyDescent="0.2">
      <c r="A35" s="14"/>
      <c r="B35" s="69">
        <f>B34+1</f>
        <v>1</v>
      </c>
      <c r="C35" s="19">
        <v>2296</v>
      </c>
      <c r="D35" s="66" t="s">
        <v>68</v>
      </c>
      <c r="E35" s="67" t="s">
        <v>50</v>
      </c>
      <c r="F35" s="67" t="s">
        <v>72</v>
      </c>
      <c r="G35" s="19" t="s">
        <v>44</v>
      </c>
      <c r="H35" s="20">
        <v>462</v>
      </c>
      <c r="I35" s="20" t="s">
        <v>39</v>
      </c>
      <c r="J35" s="115"/>
      <c r="K35" s="21" t="s">
        <v>39</v>
      </c>
      <c r="L35" s="22"/>
      <c r="M35" s="22"/>
      <c r="N35" s="21">
        <f>SUM(H35:M35)</f>
        <v>462</v>
      </c>
      <c r="O35" s="60" t="s">
        <v>48</v>
      </c>
      <c r="P35" s="24" t="b">
        <f>N35&gt;=461</f>
        <v>1</v>
      </c>
      <c r="Q35" s="60" t="s">
        <v>42</v>
      </c>
      <c r="R35" s="12"/>
    </row>
    <row r="36" spans="1:18" ht="14.25" x14ac:dyDescent="0.2">
      <c r="A36" s="14"/>
      <c r="B36" s="69">
        <f>B35+1</f>
        <v>2</v>
      </c>
      <c r="C36" s="19">
        <v>1475</v>
      </c>
      <c r="D36" s="66" t="s">
        <v>47</v>
      </c>
      <c r="E36" s="67" t="s">
        <v>48</v>
      </c>
      <c r="F36" s="67" t="s">
        <v>43</v>
      </c>
      <c r="G36" s="19" t="s">
        <v>44</v>
      </c>
      <c r="H36" s="20">
        <v>454</v>
      </c>
      <c r="I36" s="20"/>
      <c r="J36" s="20"/>
      <c r="K36" s="21"/>
      <c r="L36" s="22"/>
      <c r="M36" s="22"/>
      <c r="N36" s="23">
        <f>SUM(H36:M36)</f>
        <v>454</v>
      </c>
      <c r="O36" s="18" t="s">
        <v>48</v>
      </c>
      <c r="P36" s="24" t="b">
        <f>N36&gt;=461</f>
        <v>0</v>
      </c>
      <c r="Q36" s="60"/>
      <c r="R36" s="129"/>
    </row>
    <row r="37" spans="1:18" x14ac:dyDescent="0.2">
      <c r="A37" s="14"/>
      <c r="B37" s="69">
        <f>B36+1</f>
        <v>3</v>
      </c>
      <c r="C37" s="19">
        <v>2213</v>
      </c>
      <c r="D37" s="66" t="s">
        <v>75</v>
      </c>
      <c r="E37" s="67" t="s">
        <v>76</v>
      </c>
      <c r="F37" s="67" t="s">
        <v>73</v>
      </c>
      <c r="G37" s="19" t="s">
        <v>57</v>
      </c>
      <c r="H37" s="20">
        <v>397</v>
      </c>
      <c r="I37" s="20"/>
      <c r="J37" s="20"/>
      <c r="K37" s="21"/>
      <c r="L37" s="22" t="s">
        <v>39</v>
      </c>
      <c r="M37" s="22" t="s">
        <v>39</v>
      </c>
      <c r="N37" s="23">
        <f>SUM(H37:M37)</f>
        <v>397</v>
      </c>
      <c r="O37" s="18" t="s">
        <v>48</v>
      </c>
      <c r="P37" s="24" t="b">
        <f>N37&gt;=461</f>
        <v>0</v>
      </c>
      <c r="Q37" s="60"/>
      <c r="R37" s="12"/>
    </row>
    <row r="38" spans="1:18" x14ac:dyDescent="0.2">
      <c r="B38" s="52"/>
      <c r="C38" s="35"/>
      <c r="D38" s="65"/>
      <c r="E38" s="35"/>
      <c r="F38" s="35"/>
      <c r="G38" s="35"/>
      <c r="H38" s="36"/>
      <c r="I38" s="36"/>
      <c r="J38" s="36"/>
      <c r="K38" s="99"/>
      <c r="L38" s="32" t="s">
        <v>39</v>
      </c>
      <c r="M38" s="32" t="s">
        <v>39</v>
      </c>
      <c r="N38" s="39"/>
      <c r="O38" s="35"/>
      <c r="P38" s="56"/>
      <c r="Q38" s="55"/>
      <c r="R38" s="12"/>
    </row>
    <row r="39" spans="1:18" x14ac:dyDescent="0.2">
      <c r="A39" s="14"/>
      <c r="B39" s="69">
        <f>B38+1</f>
        <v>1</v>
      </c>
      <c r="C39" s="16" t="s">
        <v>39</v>
      </c>
      <c r="D39" s="17" t="s">
        <v>39</v>
      </c>
      <c r="E39" s="18" t="s">
        <v>39</v>
      </c>
      <c r="F39" s="19" t="s">
        <v>39</v>
      </c>
      <c r="G39" s="18" t="s">
        <v>39</v>
      </c>
      <c r="H39" s="20"/>
      <c r="I39" s="20" t="s">
        <v>39</v>
      </c>
      <c r="J39" s="115"/>
      <c r="K39" s="21" t="s">
        <v>39</v>
      </c>
      <c r="L39" s="22"/>
      <c r="M39" s="22"/>
      <c r="N39" s="23">
        <f>SUM(H39:M39)</f>
        <v>0</v>
      </c>
      <c r="O39" s="18" t="s">
        <v>54</v>
      </c>
      <c r="P39" s="24" t="b">
        <f>N39&gt;=442</f>
        <v>0</v>
      </c>
      <c r="Q39" s="60"/>
      <c r="R39" s="12"/>
    </row>
    <row r="40" spans="1:18" x14ac:dyDescent="0.2">
      <c r="B40" s="52"/>
      <c r="C40" s="35"/>
      <c r="D40" s="65"/>
      <c r="E40" s="35"/>
      <c r="F40" s="35"/>
      <c r="G40" s="35"/>
      <c r="H40" s="36"/>
      <c r="I40" s="36"/>
      <c r="J40" s="36"/>
      <c r="K40" s="99"/>
      <c r="L40" s="32" t="s">
        <v>39</v>
      </c>
      <c r="M40" s="32" t="s">
        <v>39</v>
      </c>
      <c r="N40" s="39"/>
      <c r="O40" s="35"/>
      <c r="P40" s="56"/>
      <c r="Q40" s="55"/>
      <c r="R40" s="12"/>
    </row>
    <row r="41" spans="1:18" x14ac:dyDescent="0.2">
      <c r="A41" s="14"/>
      <c r="B41" s="69">
        <f>B40+1</f>
        <v>1</v>
      </c>
      <c r="C41" s="19">
        <v>1921</v>
      </c>
      <c r="D41" s="66" t="s">
        <v>60</v>
      </c>
      <c r="E41" s="67" t="s">
        <v>61</v>
      </c>
      <c r="F41" s="67" t="s">
        <v>72</v>
      </c>
      <c r="G41" s="19" t="s">
        <v>44</v>
      </c>
      <c r="H41" s="20">
        <v>423</v>
      </c>
      <c r="I41" s="20" t="s">
        <v>39</v>
      </c>
      <c r="J41" s="115"/>
      <c r="K41" s="21" t="s">
        <v>39</v>
      </c>
      <c r="L41" s="22"/>
      <c r="M41" s="22"/>
      <c r="N41" s="23">
        <f>SUM(H41:M41)</f>
        <v>423</v>
      </c>
      <c r="O41" s="18" t="s">
        <v>46</v>
      </c>
      <c r="P41" s="24" t="b">
        <f>N41&gt;=413</f>
        <v>1</v>
      </c>
      <c r="Q41" s="60" t="s">
        <v>48</v>
      </c>
      <c r="R41" s="12"/>
    </row>
    <row r="42" spans="1:18" x14ac:dyDescent="0.2">
      <c r="B42" s="6" t="s">
        <v>39</v>
      </c>
    </row>
    <row r="43" spans="1:18" x14ac:dyDescent="0.2">
      <c r="K43" t="s">
        <v>39</v>
      </c>
    </row>
    <row r="44" spans="1:18" x14ac:dyDescent="0.2">
      <c r="D44" s="1" t="s">
        <v>0</v>
      </c>
      <c r="E44" s="171" t="s">
        <v>3</v>
      </c>
      <c r="F44" s="171"/>
    </row>
    <row r="45" spans="1:18" x14ac:dyDescent="0.2">
      <c r="D45" s="2" t="s">
        <v>4</v>
      </c>
      <c r="E45" s="172" t="s">
        <v>7</v>
      </c>
      <c r="F45" s="172"/>
    </row>
    <row r="46" spans="1:18" x14ac:dyDescent="0.2">
      <c r="D46" s="3" t="s">
        <v>8</v>
      </c>
      <c r="E46" s="172" t="s">
        <v>11</v>
      </c>
      <c r="F46" s="172"/>
    </row>
    <row r="47" spans="1:18" x14ac:dyDescent="0.2">
      <c r="D47" s="4" t="s">
        <v>12</v>
      </c>
      <c r="E47" s="172" t="s">
        <v>15</v>
      </c>
      <c r="F47" s="172"/>
    </row>
    <row r="48" spans="1:18" x14ac:dyDescent="0.2">
      <c r="D48" s="5" t="s">
        <v>16</v>
      </c>
      <c r="E48" s="173" t="s">
        <v>19</v>
      </c>
      <c r="F48" s="173"/>
    </row>
    <row r="50" spans="3:18" x14ac:dyDescent="0.2">
      <c r="F50" s="104"/>
    </row>
    <row r="55" spans="3:18" x14ac:dyDescent="0.2">
      <c r="L55" s="100"/>
      <c r="M55" s="100"/>
      <c r="N55" s="100"/>
      <c r="O55" s="100"/>
      <c r="P55" s="100"/>
      <c r="Q55" s="100"/>
      <c r="R55" s="100"/>
    </row>
    <row r="56" spans="3:18" x14ac:dyDescent="0.2">
      <c r="L56" s="100"/>
      <c r="M56" s="100"/>
      <c r="N56" s="100"/>
      <c r="O56" s="100"/>
      <c r="P56" s="100"/>
      <c r="Q56" s="100"/>
      <c r="R56" s="100"/>
    </row>
    <row r="57" spans="3:18" x14ac:dyDescent="0.2">
      <c r="C57" s="28"/>
      <c r="D57" s="13"/>
      <c r="E57" s="28"/>
      <c r="F57" s="28"/>
      <c r="G57" s="28"/>
      <c r="H57" s="28"/>
      <c r="I57" s="100"/>
      <c r="L57" s="100"/>
      <c r="M57" s="100"/>
      <c r="N57" s="28"/>
      <c r="O57" s="13"/>
      <c r="P57" s="28"/>
      <c r="Q57" s="28"/>
      <c r="R57" s="28"/>
    </row>
    <row r="58" spans="3:18" x14ac:dyDescent="0.2">
      <c r="L58" s="100"/>
      <c r="M58" s="100"/>
      <c r="N58" s="44"/>
      <c r="O58" s="45"/>
      <c r="P58" s="45"/>
      <c r="Q58" s="44"/>
      <c r="R58" s="28"/>
    </row>
    <row r="59" spans="3:18" x14ac:dyDescent="0.2">
      <c r="L59" s="100"/>
      <c r="M59" s="100"/>
      <c r="N59" s="100"/>
      <c r="O59" s="100"/>
      <c r="P59" s="100"/>
      <c r="Q59" s="100"/>
      <c r="R59" s="100"/>
    </row>
    <row r="60" spans="3:18" x14ac:dyDescent="0.2">
      <c r="L60" s="100"/>
      <c r="M60" s="100"/>
      <c r="N60" s="100"/>
      <c r="O60" s="100"/>
      <c r="P60" s="100"/>
      <c r="Q60" s="100"/>
      <c r="R60" s="100"/>
    </row>
    <row r="61" spans="3:18" x14ac:dyDescent="0.2">
      <c r="L61" s="100"/>
      <c r="M61" s="100"/>
      <c r="N61" s="28"/>
      <c r="O61" s="13"/>
      <c r="P61" s="28"/>
      <c r="Q61" s="28"/>
      <c r="R61" s="28"/>
    </row>
    <row r="62" spans="3:18" x14ac:dyDescent="0.2">
      <c r="L62" s="100"/>
      <c r="M62" s="100"/>
      <c r="N62" s="28"/>
      <c r="O62" s="13"/>
      <c r="P62" s="28"/>
      <c r="Q62" s="28"/>
      <c r="R62" s="28"/>
    </row>
    <row r="63" spans="3:18" x14ac:dyDescent="0.2">
      <c r="L63" s="100"/>
      <c r="M63" s="100"/>
      <c r="N63" s="100"/>
      <c r="O63" s="100"/>
      <c r="P63" s="100"/>
      <c r="Q63" s="100"/>
      <c r="R63" s="100"/>
    </row>
    <row r="64" spans="3:18" x14ac:dyDescent="0.2">
      <c r="C64" s="44"/>
      <c r="D64" s="45"/>
      <c r="E64" s="45"/>
      <c r="F64" s="44"/>
      <c r="G64" s="28"/>
      <c r="H64" s="29"/>
      <c r="L64" s="100"/>
      <c r="M64" s="100"/>
      <c r="N64" s="100"/>
      <c r="O64" s="100"/>
      <c r="P64" s="100"/>
      <c r="Q64" s="100"/>
      <c r="R64" s="100"/>
    </row>
    <row r="65" spans="12:18" x14ac:dyDescent="0.2">
      <c r="L65" s="100"/>
      <c r="M65" s="100"/>
      <c r="N65" s="100"/>
      <c r="O65" s="100"/>
      <c r="P65" s="100"/>
      <c r="Q65" s="100"/>
      <c r="R65" s="100"/>
    </row>
    <row r="66" spans="12:18" x14ac:dyDescent="0.2">
      <c r="L66" s="100"/>
      <c r="M66" s="100"/>
      <c r="N66" s="100"/>
      <c r="O66" s="100"/>
      <c r="P66" s="100"/>
      <c r="Q66" s="100"/>
      <c r="R66" s="100"/>
    </row>
    <row r="67" spans="12:18" x14ac:dyDescent="0.2">
      <c r="L67" s="100"/>
      <c r="M67" s="100"/>
      <c r="N67" s="100"/>
      <c r="O67" s="100"/>
      <c r="P67" s="100"/>
      <c r="Q67" s="100"/>
      <c r="R67" s="100"/>
    </row>
    <row r="68" spans="12:18" x14ac:dyDescent="0.2">
      <c r="L68" s="100"/>
      <c r="M68" s="100"/>
      <c r="N68" s="100"/>
      <c r="O68" s="100"/>
      <c r="P68" s="100"/>
      <c r="Q68" s="100"/>
      <c r="R68" s="100"/>
    </row>
    <row r="69" spans="12:18" x14ac:dyDescent="0.2">
      <c r="L69" s="100"/>
      <c r="M69" s="100"/>
      <c r="N69" s="44"/>
      <c r="O69" s="45"/>
      <c r="P69" s="45"/>
      <c r="Q69" s="44"/>
      <c r="R69" s="28"/>
    </row>
    <row r="70" spans="12:18" x14ac:dyDescent="0.2">
      <c r="L70" s="100"/>
      <c r="M70" s="100"/>
      <c r="N70" s="57"/>
      <c r="O70" s="58"/>
      <c r="P70" s="59"/>
      <c r="Q70" s="59"/>
      <c r="R70" s="57"/>
    </row>
    <row r="71" spans="12:18" x14ac:dyDescent="0.2">
      <c r="L71" s="100"/>
      <c r="M71" s="100"/>
      <c r="N71" s="28"/>
      <c r="O71" s="90"/>
      <c r="P71" s="28"/>
      <c r="Q71" s="28"/>
      <c r="R71" s="28"/>
    </row>
    <row r="72" spans="12:18" x14ac:dyDescent="0.2">
      <c r="L72" s="100"/>
      <c r="M72" s="100"/>
      <c r="N72" s="28"/>
      <c r="O72" s="13"/>
      <c r="P72" s="28"/>
      <c r="Q72" s="28"/>
      <c r="R72" s="28"/>
    </row>
    <row r="73" spans="12:18" x14ac:dyDescent="0.2">
      <c r="L73" s="100"/>
      <c r="M73" s="100"/>
      <c r="N73" s="100"/>
      <c r="O73" s="100"/>
      <c r="P73" s="100"/>
      <c r="Q73" s="100"/>
      <c r="R73" s="100"/>
    </row>
    <row r="74" spans="12:18" x14ac:dyDescent="0.2">
      <c r="L74" s="100"/>
      <c r="M74" s="100"/>
      <c r="N74" s="28"/>
      <c r="O74" s="13"/>
      <c r="P74" s="28"/>
      <c r="Q74" s="28"/>
      <c r="R74" s="28"/>
    </row>
    <row r="75" spans="12:18" x14ac:dyDescent="0.2">
      <c r="L75" s="100"/>
      <c r="M75" s="100"/>
      <c r="N75" s="100"/>
      <c r="O75" s="100"/>
      <c r="P75" s="100"/>
      <c r="Q75" s="100"/>
      <c r="R75" s="100"/>
    </row>
    <row r="76" spans="12:18" x14ac:dyDescent="0.2">
      <c r="L76" s="100"/>
      <c r="M76" s="100"/>
      <c r="N76" s="28"/>
      <c r="O76" s="13"/>
      <c r="P76" s="28"/>
      <c r="Q76" s="28"/>
      <c r="R76" s="28"/>
    </row>
    <row r="77" spans="12:18" x14ac:dyDescent="0.2">
      <c r="L77" s="100"/>
      <c r="M77" s="100"/>
      <c r="N77" s="44"/>
      <c r="O77" s="45"/>
      <c r="P77" s="45"/>
      <c r="Q77" s="44"/>
      <c r="R77" s="28"/>
    </row>
    <row r="78" spans="12:18" x14ac:dyDescent="0.2">
      <c r="L78" s="100"/>
      <c r="M78" s="100"/>
      <c r="N78" s="44"/>
      <c r="O78" s="45"/>
      <c r="P78" s="45"/>
      <c r="Q78" s="44"/>
      <c r="R78" s="28"/>
    </row>
    <row r="79" spans="12:18" x14ac:dyDescent="0.2">
      <c r="L79" s="100"/>
      <c r="M79" s="100"/>
      <c r="N79" s="100"/>
      <c r="O79" s="100"/>
      <c r="P79" s="100"/>
      <c r="Q79" s="100"/>
      <c r="R79" s="100"/>
    </row>
  </sheetData>
  <sheetProtection selectLockedCells="1" selectUnlockedCells="1"/>
  <mergeCells count="8">
    <mergeCell ref="E47:F47"/>
    <mergeCell ref="E48:F48"/>
    <mergeCell ref="C1:Q1"/>
    <mergeCell ref="C2:Q2"/>
    <mergeCell ref="C29:Q29"/>
    <mergeCell ref="E44:F44"/>
    <mergeCell ref="E45:F45"/>
    <mergeCell ref="E46:F46"/>
  </mergeCells>
  <pageMargins left="0.51180555555555551" right="0.51180555555555551" top="0.55138888888888893" bottom="0.3541666666666666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tabSelected="1" workbookViewId="0">
      <selection activeCell="T39" sqref="T39"/>
    </sheetView>
  </sheetViews>
  <sheetFormatPr defaultRowHeight="12.75" x14ac:dyDescent="0.2"/>
  <cols>
    <col min="4" max="4" width="14.5703125" customWidth="1"/>
    <col min="7" max="7" width="10.28515625" customWidth="1"/>
    <col min="9" max="13" width="3.7109375" customWidth="1"/>
    <col min="14" max="14" width="6.7109375" customWidth="1"/>
    <col min="15" max="15" width="4.5703125" customWidth="1"/>
    <col min="16" max="16" width="10.42578125" customWidth="1"/>
    <col min="17" max="17" width="7.42578125" customWidth="1"/>
    <col min="18" max="18" width="6" customWidth="1"/>
  </cols>
  <sheetData>
    <row r="1" spans="1:19" ht="18" x14ac:dyDescent="0.25">
      <c r="A1" s="7"/>
      <c r="B1" s="8"/>
      <c r="C1" s="174" t="s">
        <v>21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7"/>
      <c r="S1" s="7"/>
    </row>
    <row r="2" spans="1:19" ht="15.75" x14ac:dyDescent="0.25">
      <c r="A2" s="7"/>
      <c r="B2" s="8"/>
      <c r="C2" s="175" t="s">
        <v>100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7"/>
      <c r="S2" s="7"/>
    </row>
    <row r="3" spans="1:19" ht="18.600000000000001" customHeight="1" x14ac:dyDescent="0.2">
      <c r="A3" s="9"/>
      <c r="B3" s="10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 t="s">
        <v>28</v>
      </c>
      <c r="H3" s="10" t="s">
        <v>29</v>
      </c>
      <c r="I3" s="11" t="s">
        <v>30</v>
      </c>
      <c r="J3" s="10" t="s">
        <v>31</v>
      </c>
      <c r="K3" s="10" t="s">
        <v>32</v>
      </c>
      <c r="L3" s="10" t="s">
        <v>33</v>
      </c>
      <c r="M3" s="10" t="s">
        <v>34</v>
      </c>
      <c r="N3" s="11" t="s">
        <v>35</v>
      </c>
      <c r="O3" s="10" t="s">
        <v>36</v>
      </c>
      <c r="P3" s="10" t="s">
        <v>37</v>
      </c>
      <c r="Q3" s="10" t="s">
        <v>38</v>
      </c>
      <c r="R3" s="12"/>
      <c r="S3" s="12"/>
    </row>
    <row r="4" spans="1:19" ht="15" x14ac:dyDescent="0.25">
      <c r="A4" s="14"/>
      <c r="B4" s="130">
        <v>1</v>
      </c>
      <c r="C4" s="131">
        <v>1467</v>
      </c>
      <c r="D4" s="132" t="s">
        <v>45</v>
      </c>
      <c r="E4" s="131" t="s">
        <v>46</v>
      </c>
      <c r="F4" s="131" t="s">
        <v>43</v>
      </c>
      <c r="G4" s="131" t="s">
        <v>44</v>
      </c>
      <c r="H4" s="133">
        <v>582</v>
      </c>
      <c r="I4" s="133" t="s">
        <v>74</v>
      </c>
      <c r="J4" s="134" t="s">
        <v>39</v>
      </c>
      <c r="K4" s="135" t="s">
        <v>39</v>
      </c>
      <c r="L4" s="136"/>
      <c r="M4" s="136"/>
      <c r="N4" s="135">
        <f t="shared" ref="N4:N9" si="0">SUM(H4:M4)</f>
        <v>582</v>
      </c>
      <c r="O4" s="137" t="s">
        <v>42</v>
      </c>
      <c r="P4" s="138" t="b">
        <f t="shared" ref="P4:P9" si="1">N4&gt;=590</f>
        <v>0</v>
      </c>
      <c r="Q4" s="139"/>
      <c r="R4" s="43"/>
      <c r="S4" s="43"/>
    </row>
    <row r="5" spans="1:19" ht="15" x14ac:dyDescent="0.25">
      <c r="A5" s="14"/>
      <c r="B5" s="130">
        <v>2</v>
      </c>
      <c r="C5" s="140">
        <v>1783</v>
      </c>
      <c r="D5" s="141" t="s">
        <v>101</v>
      </c>
      <c r="E5" s="140" t="s">
        <v>77</v>
      </c>
      <c r="F5" s="140" t="s">
        <v>81</v>
      </c>
      <c r="G5" s="130"/>
      <c r="H5" s="133">
        <v>581</v>
      </c>
      <c r="I5" s="133"/>
      <c r="J5" s="134"/>
      <c r="K5" s="135"/>
      <c r="L5" s="136"/>
      <c r="M5" s="136"/>
      <c r="N5" s="135">
        <f t="shared" si="0"/>
        <v>581</v>
      </c>
      <c r="O5" s="137" t="s">
        <v>42</v>
      </c>
      <c r="P5" s="138" t="b">
        <f t="shared" si="1"/>
        <v>0</v>
      </c>
      <c r="Q5" s="139"/>
      <c r="R5" s="46"/>
      <c r="S5" s="43"/>
    </row>
    <row r="6" spans="1:19" ht="15" x14ac:dyDescent="0.25">
      <c r="A6" s="14"/>
      <c r="B6" s="130">
        <v>3</v>
      </c>
      <c r="C6" s="142">
        <v>1383</v>
      </c>
      <c r="D6" s="132" t="s">
        <v>102</v>
      </c>
      <c r="E6" s="131" t="s">
        <v>42</v>
      </c>
      <c r="F6" s="142" t="s">
        <v>103</v>
      </c>
      <c r="G6" s="131"/>
      <c r="H6" s="133">
        <v>574</v>
      </c>
      <c r="I6" s="133"/>
      <c r="J6" s="134"/>
      <c r="K6" s="135"/>
      <c r="L6" s="136"/>
      <c r="M6" s="136"/>
      <c r="N6" s="135">
        <f t="shared" si="0"/>
        <v>574</v>
      </c>
      <c r="O6" s="137" t="s">
        <v>42</v>
      </c>
      <c r="P6" s="138" t="b">
        <f t="shared" si="1"/>
        <v>0</v>
      </c>
      <c r="Q6" s="139"/>
      <c r="R6" s="43" t="s">
        <v>104</v>
      </c>
      <c r="S6" s="43"/>
    </row>
    <row r="7" spans="1:19" ht="15" x14ac:dyDescent="0.25">
      <c r="A7" s="14"/>
      <c r="B7" s="130">
        <v>4</v>
      </c>
      <c r="C7" s="140">
        <v>1786</v>
      </c>
      <c r="D7" s="141" t="s">
        <v>66</v>
      </c>
      <c r="E7" s="140" t="s">
        <v>54</v>
      </c>
      <c r="F7" s="140" t="s">
        <v>67</v>
      </c>
      <c r="G7" s="130"/>
      <c r="H7" s="133">
        <v>574</v>
      </c>
      <c r="I7" s="133"/>
      <c r="J7" s="134"/>
      <c r="K7" s="135"/>
      <c r="L7" s="136"/>
      <c r="M7" s="136"/>
      <c r="N7" s="135">
        <f t="shared" si="0"/>
        <v>574</v>
      </c>
      <c r="O7" s="137" t="s">
        <v>42</v>
      </c>
      <c r="P7" s="138" t="b">
        <f t="shared" si="1"/>
        <v>0</v>
      </c>
      <c r="Q7" s="139"/>
      <c r="R7" s="43" t="s">
        <v>105</v>
      </c>
      <c r="S7" s="43"/>
    </row>
    <row r="8" spans="1:19" ht="15" x14ac:dyDescent="0.25">
      <c r="A8" s="14"/>
      <c r="B8" s="130">
        <v>5</v>
      </c>
      <c r="C8" s="131">
        <v>786</v>
      </c>
      <c r="D8" s="132" t="s">
        <v>41</v>
      </c>
      <c r="E8" s="131" t="s">
        <v>42</v>
      </c>
      <c r="F8" s="131" t="s">
        <v>43</v>
      </c>
      <c r="G8" s="131" t="s">
        <v>44</v>
      </c>
      <c r="H8" s="133">
        <v>563</v>
      </c>
      <c r="I8" s="133"/>
      <c r="J8" s="134"/>
      <c r="K8" s="135"/>
      <c r="L8" s="136"/>
      <c r="M8" s="136"/>
      <c r="N8" s="135">
        <f t="shared" si="0"/>
        <v>563</v>
      </c>
      <c r="O8" s="131" t="s">
        <v>42</v>
      </c>
      <c r="P8" s="138" t="b">
        <f t="shared" si="1"/>
        <v>0</v>
      </c>
      <c r="Q8" s="139"/>
      <c r="R8" s="26"/>
      <c r="S8" s="26"/>
    </row>
    <row r="9" spans="1:19" ht="15" x14ac:dyDescent="0.25">
      <c r="A9" s="14"/>
      <c r="B9" s="130">
        <v>6</v>
      </c>
      <c r="C9" s="142">
        <v>1475</v>
      </c>
      <c r="D9" s="143" t="s">
        <v>47</v>
      </c>
      <c r="E9" s="144" t="s">
        <v>48</v>
      </c>
      <c r="F9" s="144" t="s">
        <v>43</v>
      </c>
      <c r="G9" s="142" t="s">
        <v>44</v>
      </c>
      <c r="H9" s="133">
        <v>553</v>
      </c>
      <c r="I9" s="133"/>
      <c r="J9" s="134"/>
      <c r="K9" s="135"/>
      <c r="L9" s="136"/>
      <c r="M9" s="136"/>
      <c r="N9" s="135">
        <f t="shared" si="0"/>
        <v>553</v>
      </c>
      <c r="O9" s="137" t="s">
        <v>42</v>
      </c>
      <c r="P9" s="138" t="b">
        <f t="shared" si="1"/>
        <v>0</v>
      </c>
      <c r="Q9" s="139"/>
      <c r="R9" s="43"/>
      <c r="S9" s="43"/>
    </row>
    <row r="10" spans="1:19" ht="14.25" x14ac:dyDescent="0.2">
      <c r="A10" s="12"/>
      <c r="B10" s="145"/>
      <c r="C10" s="146"/>
      <c r="D10" s="147"/>
      <c r="E10" s="148"/>
      <c r="F10" s="148"/>
      <c r="G10" s="146"/>
      <c r="H10" s="149"/>
      <c r="I10" s="149"/>
      <c r="J10" s="150"/>
      <c r="K10" s="151"/>
      <c r="L10" s="151"/>
      <c r="M10" s="151"/>
      <c r="N10" s="151"/>
      <c r="O10" s="152"/>
      <c r="P10" s="153"/>
      <c r="Q10" s="154"/>
      <c r="R10" s="43"/>
      <c r="S10" s="43"/>
    </row>
    <row r="11" spans="1:19" ht="15" x14ac:dyDescent="0.25">
      <c r="A11" s="14"/>
      <c r="B11" s="155">
        <f t="shared" ref="B11:B16" si="2">B10+1</f>
        <v>1</v>
      </c>
      <c r="C11" s="142">
        <v>309</v>
      </c>
      <c r="D11" s="132" t="s">
        <v>106</v>
      </c>
      <c r="E11" s="131" t="s">
        <v>107</v>
      </c>
      <c r="F11" s="142" t="s">
        <v>43</v>
      </c>
      <c r="G11" s="131" t="s">
        <v>57</v>
      </c>
      <c r="H11" s="133">
        <v>563</v>
      </c>
      <c r="I11" s="133"/>
      <c r="J11" s="134"/>
      <c r="K11" s="135"/>
      <c r="L11" s="135"/>
      <c r="M11" s="135"/>
      <c r="N11" s="135">
        <f t="shared" ref="N11:N16" si="3">SUM(H11:M11)</f>
        <v>563</v>
      </c>
      <c r="O11" s="156" t="s">
        <v>48</v>
      </c>
      <c r="P11" s="138" t="b">
        <f t="shared" ref="P11:P16" si="4">N11&gt;=576</f>
        <v>0</v>
      </c>
      <c r="Q11" s="137"/>
      <c r="R11" s="43"/>
      <c r="S11" s="43"/>
    </row>
    <row r="12" spans="1:19" ht="15" x14ac:dyDescent="0.25">
      <c r="A12" s="14"/>
      <c r="B12" s="155">
        <f t="shared" si="2"/>
        <v>2</v>
      </c>
      <c r="C12" s="142">
        <v>322</v>
      </c>
      <c r="D12" s="132" t="s">
        <v>49</v>
      </c>
      <c r="E12" s="131" t="s">
        <v>50</v>
      </c>
      <c r="F12" s="142" t="s">
        <v>43</v>
      </c>
      <c r="G12" s="131" t="s">
        <v>44</v>
      </c>
      <c r="H12" s="133">
        <v>560</v>
      </c>
      <c r="I12" s="133"/>
      <c r="J12" s="134"/>
      <c r="K12" s="135"/>
      <c r="L12" s="135"/>
      <c r="M12" s="135"/>
      <c r="N12" s="135">
        <f t="shared" si="3"/>
        <v>560</v>
      </c>
      <c r="O12" s="156" t="s">
        <v>48</v>
      </c>
      <c r="P12" s="138" t="b">
        <f t="shared" si="4"/>
        <v>0</v>
      </c>
      <c r="Q12" s="137"/>
      <c r="R12" s="43"/>
      <c r="S12" s="43"/>
    </row>
    <row r="13" spans="1:19" ht="15" x14ac:dyDescent="0.25">
      <c r="A13" s="14"/>
      <c r="B13" s="155">
        <f t="shared" si="2"/>
        <v>3</v>
      </c>
      <c r="C13" s="142">
        <v>2105</v>
      </c>
      <c r="D13" s="132" t="s">
        <v>55</v>
      </c>
      <c r="E13" s="131" t="s">
        <v>56</v>
      </c>
      <c r="F13" s="142" t="s">
        <v>43</v>
      </c>
      <c r="G13" s="131" t="s">
        <v>57</v>
      </c>
      <c r="H13" s="133">
        <v>548</v>
      </c>
      <c r="I13" s="133"/>
      <c r="J13" s="134"/>
      <c r="K13" s="135"/>
      <c r="L13" s="135"/>
      <c r="M13" s="135"/>
      <c r="N13" s="135">
        <f t="shared" si="3"/>
        <v>548</v>
      </c>
      <c r="O13" s="156" t="s">
        <v>48</v>
      </c>
      <c r="P13" s="138" t="b">
        <f t="shared" si="4"/>
        <v>0</v>
      </c>
      <c r="Q13" s="137"/>
      <c r="R13" s="43"/>
      <c r="S13" s="43"/>
    </row>
    <row r="14" spans="1:19" ht="15" x14ac:dyDescent="0.25">
      <c r="A14" s="14"/>
      <c r="B14" s="155">
        <f t="shared" si="2"/>
        <v>4</v>
      </c>
      <c r="C14" s="142">
        <v>921</v>
      </c>
      <c r="D14" s="132" t="s">
        <v>89</v>
      </c>
      <c r="E14" s="131" t="s">
        <v>90</v>
      </c>
      <c r="F14" s="142" t="s">
        <v>43</v>
      </c>
      <c r="G14" s="131" t="s">
        <v>44</v>
      </c>
      <c r="H14" s="133">
        <v>533</v>
      </c>
      <c r="I14" s="133"/>
      <c r="J14" s="134"/>
      <c r="K14" s="135"/>
      <c r="L14" s="135"/>
      <c r="M14" s="135"/>
      <c r="N14" s="135">
        <f t="shared" si="3"/>
        <v>533</v>
      </c>
      <c r="O14" s="156" t="s">
        <v>48</v>
      </c>
      <c r="P14" s="138" t="b">
        <f t="shared" si="4"/>
        <v>0</v>
      </c>
      <c r="Q14" s="137"/>
      <c r="R14" s="43"/>
      <c r="S14" s="43"/>
    </row>
    <row r="15" spans="1:19" ht="15" x14ac:dyDescent="0.25">
      <c r="A15" s="14"/>
      <c r="B15" s="155">
        <f t="shared" si="2"/>
        <v>5</v>
      </c>
      <c r="C15" s="142">
        <v>1281</v>
      </c>
      <c r="D15" s="143" t="s">
        <v>91</v>
      </c>
      <c r="E15" s="144" t="s">
        <v>92</v>
      </c>
      <c r="F15" s="144" t="s">
        <v>93</v>
      </c>
      <c r="G15" s="142" t="s">
        <v>94</v>
      </c>
      <c r="H15" s="133">
        <v>511</v>
      </c>
      <c r="I15" s="133" t="s">
        <v>74</v>
      </c>
      <c r="J15" s="134" t="s">
        <v>39</v>
      </c>
      <c r="K15" s="135" t="s">
        <v>39</v>
      </c>
      <c r="L15" s="136"/>
      <c r="M15" s="136"/>
      <c r="N15" s="135">
        <f t="shared" si="3"/>
        <v>511</v>
      </c>
      <c r="O15" s="156" t="s">
        <v>48</v>
      </c>
      <c r="P15" s="138" t="b">
        <f t="shared" si="4"/>
        <v>0</v>
      </c>
      <c r="Q15" s="137"/>
      <c r="R15" s="43"/>
      <c r="S15" s="43"/>
    </row>
    <row r="16" spans="1:19" ht="15" x14ac:dyDescent="0.25">
      <c r="A16" s="14"/>
      <c r="B16" s="155">
        <f t="shared" si="2"/>
        <v>6</v>
      </c>
      <c r="C16" s="142">
        <v>1051</v>
      </c>
      <c r="D16" s="143" t="s">
        <v>95</v>
      </c>
      <c r="E16" s="131" t="s">
        <v>50</v>
      </c>
      <c r="F16" s="142" t="s">
        <v>53</v>
      </c>
      <c r="G16" s="131" t="s">
        <v>53</v>
      </c>
      <c r="H16" s="133">
        <v>499</v>
      </c>
      <c r="I16" s="133"/>
      <c r="J16" s="134"/>
      <c r="K16" s="135"/>
      <c r="L16" s="135"/>
      <c r="M16" s="135"/>
      <c r="N16" s="135">
        <f t="shared" si="3"/>
        <v>499</v>
      </c>
      <c r="O16" s="156" t="s">
        <v>48</v>
      </c>
      <c r="P16" s="138" t="b">
        <f t="shared" si="4"/>
        <v>0</v>
      </c>
      <c r="Q16" s="137"/>
      <c r="R16" s="43"/>
      <c r="S16" s="43"/>
    </row>
    <row r="17" spans="1:19" ht="14.25" x14ac:dyDescent="0.2">
      <c r="A17" s="12"/>
      <c r="B17" s="145"/>
      <c r="C17" s="157"/>
      <c r="D17" s="158"/>
      <c r="E17" s="157"/>
      <c r="F17" s="157"/>
      <c r="G17" s="157"/>
      <c r="H17" s="149"/>
      <c r="I17" s="149"/>
      <c r="J17" s="150"/>
      <c r="K17" s="151"/>
      <c r="L17" s="151"/>
      <c r="M17" s="151"/>
      <c r="N17" s="151"/>
      <c r="O17" s="152"/>
      <c r="P17" s="153"/>
      <c r="Q17" s="154"/>
      <c r="R17" s="43"/>
      <c r="S17" s="43"/>
    </row>
    <row r="18" spans="1:19" ht="15" x14ac:dyDescent="0.25">
      <c r="A18" s="14"/>
      <c r="B18" s="155">
        <v>1</v>
      </c>
      <c r="C18" s="142">
        <v>1799</v>
      </c>
      <c r="D18" s="143" t="s">
        <v>86</v>
      </c>
      <c r="E18" s="142" t="s">
        <v>42</v>
      </c>
      <c r="F18" s="159" t="s">
        <v>81</v>
      </c>
      <c r="G18" s="130" t="s">
        <v>39</v>
      </c>
      <c r="H18" s="133">
        <v>541</v>
      </c>
      <c r="I18" s="133" t="s">
        <v>74</v>
      </c>
      <c r="J18" s="134" t="s">
        <v>39</v>
      </c>
      <c r="K18" s="135" t="s">
        <v>39</v>
      </c>
      <c r="L18" s="136"/>
      <c r="M18" s="136"/>
      <c r="N18" s="135">
        <f t="shared" ref="N18:N25" si="5">SUM(H18:M18)</f>
        <v>541</v>
      </c>
      <c r="O18" s="156" t="s">
        <v>54</v>
      </c>
      <c r="P18" s="138" t="b">
        <f t="shared" ref="P18:P25" si="6">N18&gt;=552</f>
        <v>0</v>
      </c>
      <c r="Q18" s="137"/>
      <c r="R18" s="43"/>
      <c r="S18" s="43"/>
    </row>
    <row r="19" spans="1:19" ht="15" x14ac:dyDescent="0.25">
      <c r="A19" s="14"/>
      <c r="B19" s="155">
        <v>2</v>
      </c>
      <c r="C19" s="142">
        <v>1809</v>
      </c>
      <c r="D19" s="143" t="s">
        <v>51</v>
      </c>
      <c r="E19" s="144" t="s">
        <v>52</v>
      </c>
      <c r="F19" s="144" t="s">
        <v>53</v>
      </c>
      <c r="G19" s="142" t="s">
        <v>53</v>
      </c>
      <c r="H19" s="133">
        <v>537</v>
      </c>
      <c r="I19" s="133"/>
      <c r="J19" s="133"/>
      <c r="K19" s="160"/>
      <c r="L19" s="136"/>
      <c r="M19" s="136"/>
      <c r="N19" s="135">
        <f t="shared" si="5"/>
        <v>537</v>
      </c>
      <c r="O19" s="156" t="s">
        <v>54</v>
      </c>
      <c r="P19" s="138" t="b">
        <f t="shared" si="6"/>
        <v>0</v>
      </c>
      <c r="Q19" s="137"/>
      <c r="R19" s="43"/>
      <c r="S19" s="43"/>
    </row>
    <row r="20" spans="1:19" ht="15" x14ac:dyDescent="0.25">
      <c r="A20" s="14"/>
      <c r="B20" s="155">
        <v>3</v>
      </c>
      <c r="C20" s="142">
        <v>1618</v>
      </c>
      <c r="D20" s="143" t="s">
        <v>58</v>
      </c>
      <c r="E20" s="144" t="s">
        <v>59</v>
      </c>
      <c r="F20" s="144" t="s">
        <v>43</v>
      </c>
      <c r="G20" s="142" t="s">
        <v>57</v>
      </c>
      <c r="H20" s="133">
        <v>536</v>
      </c>
      <c r="I20" s="133" t="s">
        <v>74</v>
      </c>
      <c r="J20" s="134" t="s">
        <v>39</v>
      </c>
      <c r="K20" s="135" t="s">
        <v>39</v>
      </c>
      <c r="L20" s="136"/>
      <c r="M20" s="136"/>
      <c r="N20" s="135">
        <f t="shared" si="5"/>
        <v>536</v>
      </c>
      <c r="O20" s="156" t="s">
        <v>54</v>
      </c>
      <c r="P20" s="138" t="b">
        <f t="shared" si="6"/>
        <v>0</v>
      </c>
      <c r="Q20" s="137"/>
      <c r="R20" s="43"/>
      <c r="S20" s="43"/>
    </row>
    <row r="21" spans="1:19" ht="15" x14ac:dyDescent="0.25">
      <c r="A21" s="14"/>
      <c r="B21" s="155">
        <v>4</v>
      </c>
      <c r="C21" s="142">
        <v>1784</v>
      </c>
      <c r="D21" s="143" t="s">
        <v>83</v>
      </c>
      <c r="E21" s="142" t="s">
        <v>84</v>
      </c>
      <c r="F21" s="159" t="s">
        <v>81</v>
      </c>
      <c r="G21" s="130" t="s">
        <v>39</v>
      </c>
      <c r="H21" s="133">
        <v>534</v>
      </c>
      <c r="I21" s="133" t="s">
        <v>74</v>
      </c>
      <c r="J21" s="134" t="s">
        <v>39</v>
      </c>
      <c r="K21" s="135" t="s">
        <v>39</v>
      </c>
      <c r="L21" s="136"/>
      <c r="M21" s="136"/>
      <c r="N21" s="135">
        <f t="shared" si="5"/>
        <v>534</v>
      </c>
      <c r="O21" s="156" t="s">
        <v>54</v>
      </c>
      <c r="P21" s="138" t="b">
        <f t="shared" si="6"/>
        <v>0</v>
      </c>
      <c r="Q21" s="137"/>
      <c r="R21" s="46"/>
      <c r="S21" s="43"/>
    </row>
    <row r="22" spans="1:19" ht="15" x14ac:dyDescent="0.25">
      <c r="A22" s="14"/>
      <c r="B22" s="155">
        <v>5</v>
      </c>
      <c r="C22" s="142">
        <v>1921</v>
      </c>
      <c r="D22" s="143" t="s">
        <v>60</v>
      </c>
      <c r="E22" s="144" t="s">
        <v>61</v>
      </c>
      <c r="F22" s="144" t="s">
        <v>43</v>
      </c>
      <c r="G22" s="142" t="s">
        <v>44</v>
      </c>
      <c r="H22" s="133">
        <v>522</v>
      </c>
      <c r="I22" s="133"/>
      <c r="J22" s="133"/>
      <c r="K22" s="160"/>
      <c r="L22" s="136"/>
      <c r="M22" s="136"/>
      <c r="N22" s="135">
        <f t="shared" si="5"/>
        <v>522</v>
      </c>
      <c r="O22" s="156" t="s">
        <v>54</v>
      </c>
      <c r="P22" s="138" t="b">
        <f t="shared" si="6"/>
        <v>0</v>
      </c>
      <c r="Q22" s="137"/>
      <c r="R22" s="43"/>
      <c r="S22" s="43"/>
    </row>
    <row r="23" spans="1:19" ht="15" x14ac:dyDescent="0.25">
      <c r="A23" s="14"/>
      <c r="B23" s="155">
        <v>6</v>
      </c>
      <c r="C23" s="142">
        <v>1143</v>
      </c>
      <c r="D23" s="143" t="s">
        <v>96</v>
      </c>
      <c r="E23" s="144" t="s">
        <v>97</v>
      </c>
      <c r="F23" s="144"/>
      <c r="G23" s="142"/>
      <c r="H23" s="133">
        <v>520</v>
      </c>
      <c r="I23" s="133"/>
      <c r="J23" s="133"/>
      <c r="K23" s="160"/>
      <c r="L23" s="136"/>
      <c r="M23" s="136"/>
      <c r="N23" s="135">
        <f t="shared" si="5"/>
        <v>520</v>
      </c>
      <c r="O23" s="156" t="s">
        <v>54</v>
      </c>
      <c r="P23" s="138" t="b">
        <f t="shared" si="6"/>
        <v>0</v>
      </c>
      <c r="Q23" s="137"/>
      <c r="R23" s="43"/>
      <c r="S23" s="43"/>
    </row>
    <row r="24" spans="1:19" ht="15" x14ac:dyDescent="0.25">
      <c r="A24" s="14"/>
      <c r="B24" s="155">
        <v>7</v>
      </c>
      <c r="C24" s="131">
        <v>1118</v>
      </c>
      <c r="D24" s="132" t="s">
        <v>63</v>
      </c>
      <c r="E24" s="131" t="s">
        <v>64</v>
      </c>
      <c r="F24" s="144" t="s">
        <v>43</v>
      </c>
      <c r="G24" s="142" t="s">
        <v>44</v>
      </c>
      <c r="H24" s="133">
        <v>517</v>
      </c>
      <c r="I24" s="133"/>
      <c r="J24" s="133"/>
      <c r="K24" s="160"/>
      <c r="L24" s="136"/>
      <c r="M24" s="136"/>
      <c r="N24" s="135">
        <f t="shared" si="5"/>
        <v>517</v>
      </c>
      <c r="O24" s="156" t="s">
        <v>54</v>
      </c>
      <c r="P24" s="138" t="b">
        <f t="shared" si="6"/>
        <v>0</v>
      </c>
      <c r="Q24" s="161"/>
      <c r="R24" s="43"/>
      <c r="S24" s="43"/>
    </row>
    <row r="25" spans="1:19" ht="15" x14ac:dyDescent="0.25">
      <c r="A25" s="14"/>
      <c r="B25" s="155">
        <v>8</v>
      </c>
      <c r="C25" s="142">
        <v>1412</v>
      </c>
      <c r="D25" s="143" t="s">
        <v>78</v>
      </c>
      <c r="E25" s="144" t="s">
        <v>50</v>
      </c>
      <c r="F25" s="144" t="s">
        <v>43</v>
      </c>
      <c r="G25" s="142" t="s">
        <v>44</v>
      </c>
      <c r="H25" s="162">
        <v>490</v>
      </c>
      <c r="I25" s="133" t="s">
        <v>74</v>
      </c>
      <c r="J25" s="134" t="s">
        <v>39</v>
      </c>
      <c r="K25" s="135" t="s">
        <v>39</v>
      </c>
      <c r="L25" s="136"/>
      <c r="M25" s="136"/>
      <c r="N25" s="135">
        <f t="shared" si="5"/>
        <v>490</v>
      </c>
      <c r="O25" s="156" t="s">
        <v>54</v>
      </c>
      <c r="P25" s="138" t="b">
        <f t="shared" si="6"/>
        <v>0</v>
      </c>
      <c r="Q25" s="137"/>
      <c r="R25" s="43"/>
      <c r="S25" s="43"/>
    </row>
    <row r="26" spans="1:19" ht="14.25" x14ac:dyDescent="0.2">
      <c r="A26" s="12"/>
      <c r="B26" s="145"/>
      <c r="C26" s="157"/>
      <c r="D26" s="163"/>
      <c r="E26" s="157"/>
      <c r="F26" s="157"/>
      <c r="G26" s="157"/>
      <c r="H26" s="149"/>
      <c r="I26" s="149"/>
      <c r="J26" s="150"/>
      <c r="K26" s="151"/>
      <c r="L26" s="151"/>
      <c r="M26" s="151"/>
      <c r="N26" s="151"/>
      <c r="O26" s="152"/>
      <c r="P26" s="153"/>
      <c r="Q26" s="154"/>
      <c r="R26" s="43"/>
      <c r="S26" s="43"/>
    </row>
    <row r="27" spans="1:19" ht="15" x14ac:dyDescent="0.25">
      <c r="A27" s="14"/>
      <c r="B27" s="155">
        <v>1</v>
      </c>
      <c r="C27" s="142">
        <v>2009</v>
      </c>
      <c r="D27" s="143" t="s">
        <v>108</v>
      </c>
      <c r="E27" s="142" t="s">
        <v>64</v>
      </c>
      <c r="F27" s="164" t="s">
        <v>43</v>
      </c>
      <c r="G27" s="131" t="s">
        <v>44</v>
      </c>
      <c r="H27" s="133">
        <v>424</v>
      </c>
      <c r="I27" s="133"/>
      <c r="J27" s="165"/>
      <c r="K27" s="160"/>
      <c r="L27" s="166"/>
      <c r="M27" s="166"/>
      <c r="N27" s="160">
        <f>SUM(H27:M27)</f>
        <v>424</v>
      </c>
      <c r="O27" s="156" t="s">
        <v>46</v>
      </c>
      <c r="P27" s="138" t="b">
        <f>N27&gt;=516</f>
        <v>0</v>
      </c>
      <c r="Q27" s="156"/>
      <c r="R27" s="46"/>
      <c r="S27" s="43"/>
    </row>
    <row r="28" spans="1:19" ht="15" x14ac:dyDescent="0.25">
      <c r="A28" s="14"/>
      <c r="B28" s="155">
        <v>2</v>
      </c>
      <c r="C28" s="140">
        <v>2337</v>
      </c>
      <c r="D28" s="141" t="s">
        <v>109</v>
      </c>
      <c r="E28" s="140" t="s">
        <v>50</v>
      </c>
      <c r="F28" s="140" t="s">
        <v>43</v>
      </c>
      <c r="G28" s="130" t="s">
        <v>57</v>
      </c>
      <c r="H28" s="133">
        <v>405</v>
      </c>
      <c r="I28" s="133" t="s">
        <v>74</v>
      </c>
      <c r="J28" s="134" t="s">
        <v>39</v>
      </c>
      <c r="K28" s="135" t="s">
        <v>39</v>
      </c>
      <c r="L28" s="136"/>
      <c r="M28" s="136"/>
      <c r="N28" s="135">
        <f>SUM(H28:M28)</f>
        <v>405</v>
      </c>
      <c r="O28" s="156" t="s">
        <v>46</v>
      </c>
      <c r="P28" s="138" t="b">
        <f>N28&gt;=516</f>
        <v>0</v>
      </c>
      <c r="Q28" s="161" t="s">
        <v>39</v>
      </c>
      <c r="R28" s="43"/>
      <c r="S28" s="43"/>
    </row>
    <row r="29" spans="1:19" ht="15" x14ac:dyDescent="0.25">
      <c r="A29" s="14"/>
      <c r="B29" s="155">
        <v>3</v>
      </c>
      <c r="C29" s="142">
        <v>1225</v>
      </c>
      <c r="D29" s="143" t="s">
        <v>110</v>
      </c>
      <c r="E29" s="142" t="s">
        <v>90</v>
      </c>
      <c r="F29" s="159" t="s">
        <v>67</v>
      </c>
      <c r="G29" s="130"/>
      <c r="H29" s="133">
        <v>339</v>
      </c>
      <c r="I29" s="133"/>
      <c r="J29" s="134"/>
      <c r="K29" s="135"/>
      <c r="L29" s="136"/>
      <c r="M29" s="136"/>
      <c r="N29" s="135">
        <f>SUM(H29:M29)</f>
        <v>339</v>
      </c>
      <c r="O29" s="156" t="s">
        <v>46</v>
      </c>
      <c r="P29" s="138" t="b">
        <f>N29&gt;=516</f>
        <v>0</v>
      </c>
      <c r="Q29" s="137"/>
      <c r="R29" s="43"/>
      <c r="S29" s="43"/>
    </row>
    <row r="30" spans="1:19" ht="15" x14ac:dyDescent="0.25">
      <c r="A30" s="14"/>
      <c r="B30" s="155">
        <v>4</v>
      </c>
      <c r="C30" s="142">
        <v>2233</v>
      </c>
      <c r="D30" s="143" t="s">
        <v>111</v>
      </c>
      <c r="E30" s="142" t="s">
        <v>76</v>
      </c>
      <c r="F30" s="159" t="s">
        <v>67</v>
      </c>
      <c r="G30" s="130"/>
      <c r="H30" s="133">
        <v>315</v>
      </c>
      <c r="I30" s="133"/>
      <c r="J30" s="134"/>
      <c r="K30" s="135"/>
      <c r="L30" s="136"/>
      <c r="M30" s="136"/>
      <c r="N30" s="135">
        <f>SUM(H30:M30)</f>
        <v>315</v>
      </c>
      <c r="O30" s="156" t="s">
        <v>46</v>
      </c>
      <c r="P30" s="138" t="b">
        <f>N30&gt;=516</f>
        <v>0</v>
      </c>
      <c r="Q30" s="137"/>
      <c r="R30" s="46"/>
      <c r="S30" s="43"/>
    </row>
    <row r="31" spans="1:19" x14ac:dyDescent="0.2">
      <c r="A31" s="12"/>
      <c r="B31" s="107"/>
      <c r="C31" s="28"/>
      <c r="D31" s="90"/>
      <c r="E31" s="28"/>
      <c r="F31" s="28"/>
      <c r="G31" s="28"/>
      <c r="H31" s="29"/>
      <c r="I31" s="29"/>
      <c r="J31" s="79"/>
      <c r="K31" s="80"/>
      <c r="L31" s="80"/>
      <c r="M31" s="80"/>
      <c r="N31" s="81"/>
      <c r="O31" s="46"/>
      <c r="P31" s="82"/>
      <c r="Q31" s="109"/>
      <c r="R31" s="43"/>
      <c r="S31" s="43"/>
    </row>
    <row r="32" spans="1:19" x14ac:dyDescent="0.2">
      <c r="A32" s="12"/>
      <c r="B32" s="107"/>
      <c r="C32" s="28"/>
      <c r="D32" s="90"/>
      <c r="E32" s="28"/>
      <c r="F32" s="28"/>
      <c r="G32" s="28"/>
      <c r="H32" s="29"/>
      <c r="I32" s="29"/>
      <c r="J32" s="79"/>
      <c r="K32" s="80"/>
      <c r="L32" s="80"/>
      <c r="M32" s="80"/>
      <c r="N32" s="81"/>
      <c r="O32" s="46"/>
      <c r="P32" s="82"/>
      <c r="Q32" s="109"/>
      <c r="R32" s="43"/>
      <c r="S32" s="43"/>
    </row>
    <row r="33" spans="1:19" ht="16.5" thickBot="1" x14ac:dyDescent="0.3">
      <c r="A33" s="83"/>
      <c r="B33" s="84"/>
      <c r="C33" s="175" t="s">
        <v>112</v>
      </c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83"/>
      <c r="S33" s="83"/>
    </row>
    <row r="34" spans="1:19" ht="16.350000000000001" customHeight="1" x14ac:dyDescent="0.2">
      <c r="A34" s="9"/>
      <c r="B34" s="106" t="s">
        <v>23</v>
      </c>
      <c r="C34" s="106" t="s">
        <v>24</v>
      </c>
      <c r="D34" s="106" t="s">
        <v>25</v>
      </c>
      <c r="E34" s="106" t="s">
        <v>26</v>
      </c>
      <c r="F34" s="106" t="s">
        <v>27</v>
      </c>
      <c r="G34" s="106" t="s">
        <v>28</v>
      </c>
      <c r="H34" s="106" t="s">
        <v>29</v>
      </c>
      <c r="I34" s="106" t="s">
        <v>30</v>
      </c>
      <c r="J34" s="106" t="s">
        <v>31</v>
      </c>
      <c r="K34" s="106" t="s">
        <v>32</v>
      </c>
      <c r="L34" s="106" t="s">
        <v>33</v>
      </c>
      <c r="M34" s="106" t="s">
        <v>34</v>
      </c>
      <c r="N34" s="106" t="s">
        <v>35</v>
      </c>
      <c r="O34" s="106" t="s">
        <v>36</v>
      </c>
      <c r="P34" s="106" t="s">
        <v>37</v>
      </c>
      <c r="Q34" s="106" t="s">
        <v>38</v>
      </c>
      <c r="R34" s="12"/>
      <c r="S34" s="12"/>
    </row>
    <row r="35" spans="1:19" ht="15" x14ac:dyDescent="0.2">
      <c r="A35" s="14"/>
      <c r="B35" s="131">
        <v>1</v>
      </c>
      <c r="C35" s="131">
        <v>1475</v>
      </c>
      <c r="D35" s="143" t="s">
        <v>47</v>
      </c>
      <c r="E35" s="131" t="s">
        <v>48</v>
      </c>
      <c r="F35" s="131" t="s">
        <v>43</v>
      </c>
      <c r="G35" s="131" t="s">
        <v>44</v>
      </c>
      <c r="H35" s="131">
        <v>592</v>
      </c>
      <c r="I35" s="180"/>
      <c r="J35" s="180"/>
      <c r="K35" s="180"/>
      <c r="L35" s="180"/>
      <c r="M35" s="180"/>
      <c r="N35" s="135">
        <f>SUM(H35:M35)</f>
        <v>592</v>
      </c>
      <c r="O35" s="137" t="s">
        <v>40</v>
      </c>
      <c r="P35" s="180"/>
      <c r="Q35" s="180"/>
      <c r="R35" s="12"/>
      <c r="S35" s="12"/>
    </row>
    <row r="36" spans="1:19" ht="15" x14ac:dyDescent="0.2">
      <c r="A36" s="14"/>
      <c r="B36" s="131">
        <v>2</v>
      </c>
      <c r="C36" s="131">
        <v>322</v>
      </c>
      <c r="D36" s="143" t="s">
        <v>49</v>
      </c>
      <c r="E36" s="131" t="s">
        <v>50</v>
      </c>
      <c r="F36" s="131" t="s">
        <v>43</v>
      </c>
      <c r="G36" s="131" t="s">
        <v>44</v>
      </c>
      <c r="H36" s="131">
        <v>586</v>
      </c>
      <c r="I36" s="180"/>
      <c r="J36" s="180"/>
      <c r="K36" s="180"/>
      <c r="L36" s="180"/>
      <c r="M36" s="180"/>
      <c r="N36" s="135">
        <f>SUM(H36:M36)</f>
        <v>586</v>
      </c>
      <c r="O36" s="137" t="s">
        <v>40</v>
      </c>
      <c r="P36" s="180"/>
      <c r="Q36" s="180"/>
      <c r="R36" s="12"/>
      <c r="S36" s="12"/>
    </row>
    <row r="37" spans="1:19" ht="15" x14ac:dyDescent="0.2">
      <c r="A37" s="14"/>
      <c r="B37" s="131">
        <v>3</v>
      </c>
      <c r="C37" s="131">
        <v>1467</v>
      </c>
      <c r="D37" s="143" t="s">
        <v>45</v>
      </c>
      <c r="E37" s="131" t="s">
        <v>46</v>
      </c>
      <c r="F37" s="131" t="s">
        <v>43</v>
      </c>
      <c r="G37" s="131" t="s">
        <v>44</v>
      </c>
      <c r="H37" s="131">
        <v>583</v>
      </c>
      <c r="I37" s="180"/>
      <c r="J37" s="180"/>
      <c r="K37" s="180"/>
      <c r="L37" s="180"/>
      <c r="M37" s="180"/>
      <c r="N37" s="135">
        <f>SUM(H37:M37)</f>
        <v>583</v>
      </c>
      <c r="O37" s="137" t="s">
        <v>40</v>
      </c>
      <c r="P37" s="138"/>
      <c r="Q37" s="180"/>
      <c r="R37" s="12"/>
      <c r="S37" s="12"/>
    </row>
    <row r="38" spans="1:19" ht="15" x14ac:dyDescent="0.25">
      <c r="A38" s="12"/>
      <c r="B38" s="145"/>
      <c r="C38" s="157"/>
      <c r="D38" s="158"/>
      <c r="E38" s="157"/>
      <c r="F38" s="157"/>
      <c r="G38" s="157"/>
      <c r="H38" s="149"/>
      <c r="I38" s="149"/>
      <c r="J38" s="150"/>
      <c r="K38" s="151"/>
      <c r="L38" s="151"/>
      <c r="M38" s="151"/>
      <c r="N38" s="151"/>
      <c r="O38" s="152"/>
      <c r="P38" s="153"/>
      <c r="Q38" s="167"/>
      <c r="R38" s="12"/>
      <c r="S38" s="12"/>
    </row>
    <row r="39" spans="1:19" ht="15" x14ac:dyDescent="0.25">
      <c r="A39" s="14"/>
      <c r="B39" s="130">
        <v>1</v>
      </c>
      <c r="C39" s="131">
        <v>2296</v>
      </c>
      <c r="D39" s="132" t="s">
        <v>68</v>
      </c>
      <c r="E39" s="131" t="s">
        <v>50</v>
      </c>
      <c r="F39" s="131" t="s">
        <v>43</v>
      </c>
      <c r="G39" s="131" t="s">
        <v>44</v>
      </c>
      <c r="H39" s="133">
        <v>586</v>
      </c>
      <c r="I39" s="133"/>
      <c r="J39" s="134"/>
      <c r="K39" s="135"/>
      <c r="L39" s="136"/>
      <c r="M39" s="136"/>
      <c r="N39" s="135">
        <f>SUM(H39:M39)</f>
        <v>586</v>
      </c>
      <c r="O39" s="137" t="s">
        <v>42</v>
      </c>
      <c r="P39" s="138" t="b">
        <f>N39&gt;=590</f>
        <v>0</v>
      </c>
      <c r="Q39" s="168"/>
      <c r="R39" s="43"/>
      <c r="S39" s="43"/>
    </row>
    <row r="40" spans="1:19" ht="15" x14ac:dyDescent="0.25">
      <c r="A40" s="14"/>
      <c r="B40" s="130">
        <v>2</v>
      </c>
      <c r="C40" s="131">
        <v>786</v>
      </c>
      <c r="D40" s="132" t="s">
        <v>41</v>
      </c>
      <c r="E40" s="131" t="s">
        <v>42</v>
      </c>
      <c r="F40" s="131" t="s">
        <v>43</v>
      </c>
      <c r="G40" s="131" t="s">
        <v>44</v>
      </c>
      <c r="H40" s="133">
        <v>570</v>
      </c>
      <c r="I40" s="133" t="s">
        <v>74</v>
      </c>
      <c r="J40" s="134" t="s">
        <v>39</v>
      </c>
      <c r="K40" s="135" t="s">
        <v>39</v>
      </c>
      <c r="L40" s="136"/>
      <c r="M40" s="136"/>
      <c r="N40" s="135">
        <f>SUM(H40:M40)</f>
        <v>570</v>
      </c>
      <c r="O40" s="137" t="s">
        <v>42</v>
      </c>
      <c r="P40" s="138" t="b">
        <f>N40&gt;=590</f>
        <v>0</v>
      </c>
      <c r="Q40" s="168"/>
      <c r="R40" s="43"/>
      <c r="S40" s="43"/>
    </row>
    <row r="41" spans="1:19" ht="15" x14ac:dyDescent="0.25">
      <c r="A41" s="14"/>
      <c r="B41" s="130">
        <v>3</v>
      </c>
      <c r="C41" s="142">
        <v>921</v>
      </c>
      <c r="D41" s="143" t="s">
        <v>89</v>
      </c>
      <c r="E41" s="144" t="s">
        <v>90</v>
      </c>
      <c r="F41" s="144" t="s">
        <v>43</v>
      </c>
      <c r="G41" s="142" t="s">
        <v>44</v>
      </c>
      <c r="H41" s="133">
        <v>544</v>
      </c>
      <c r="I41" s="133"/>
      <c r="J41" s="134"/>
      <c r="K41" s="135"/>
      <c r="L41" s="136"/>
      <c r="M41" s="136"/>
      <c r="N41" s="135">
        <f>SUM(H41:M41)</f>
        <v>544</v>
      </c>
      <c r="O41" s="130" t="s">
        <v>42</v>
      </c>
      <c r="P41" s="138" t="b">
        <f>N41&gt;=590</f>
        <v>0</v>
      </c>
      <c r="Q41" s="168"/>
      <c r="R41" s="43"/>
      <c r="S41" s="43"/>
    </row>
    <row r="42" spans="1:19" ht="15" x14ac:dyDescent="0.25">
      <c r="A42" s="12"/>
      <c r="B42" s="145"/>
      <c r="C42" s="157"/>
      <c r="D42" s="158"/>
      <c r="E42" s="157"/>
      <c r="F42" s="157"/>
      <c r="G42" s="157"/>
      <c r="H42" s="149"/>
      <c r="I42" s="149"/>
      <c r="J42" s="150"/>
      <c r="K42" s="151"/>
      <c r="L42" s="151"/>
      <c r="M42" s="151"/>
      <c r="N42" s="151"/>
      <c r="O42" s="152"/>
      <c r="P42" s="153"/>
      <c r="Q42" s="167"/>
      <c r="R42" s="43"/>
      <c r="S42" s="43"/>
    </row>
    <row r="43" spans="1:19" ht="15" x14ac:dyDescent="0.25">
      <c r="A43" s="14"/>
      <c r="B43" s="130">
        <v>1</v>
      </c>
      <c r="C43" s="142">
        <v>1118</v>
      </c>
      <c r="D43" s="143" t="s">
        <v>63</v>
      </c>
      <c r="E43" s="142" t="s">
        <v>64</v>
      </c>
      <c r="F43" s="159" t="s">
        <v>43</v>
      </c>
      <c r="G43" s="130" t="s">
        <v>44</v>
      </c>
      <c r="H43" s="133">
        <v>544</v>
      </c>
      <c r="I43" s="133" t="s">
        <v>74</v>
      </c>
      <c r="J43" s="134" t="s">
        <v>39</v>
      </c>
      <c r="K43" s="135" t="s">
        <v>39</v>
      </c>
      <c r="L43" s="136"/>
      <c r="M43" s="136"/>
      <c r="N43" s="135">
        <f>SUM(H43:M43)</f>
        <v>544</v>
      </c>
      <c r="O43" s="137" t="s">
        <v>48</v>
      </c>
      <c r="P43" s="138" t="b">
        <f>N43&gt;=576</f>
        <v>0</v>
      </c>
      <c r="Q43" s="168"/>
      <c r="R43" s="43"/>
      <c r="S43" s="43"/>
    </row>
    <row r="44" spans="1:19" ht="15" x14ac:dyDescent="0.25">
      <c r="A44" s="14"/>
      <c r="B44" s="130">
        <v>2</v>
      </c>
      <c r="C44" s="142">
        <v>1921</v>
      </c>
      <c r="D44" s="143" t="s">
        <v>60</v>
      </c>
      <c r="E44" s="144" t="s">
        <v>61</v>
      </c>
      <c r="F44" s="144" t="s">
        <v>43</v>
      </c>
      <c r="G44" s="142" t="s">
        <v>44</v>
      </c>
      <c r="H44" s="133">
        <v>523</v>
      </c>
      <c r="I44" s="133"/>
      <c r="J44" s="134"/>
      <c r="K44" s="136"/>
      <c r="L44" s="136"/>
      <c r="M44" s="136"/>
      <c r="N44" s="135">
        <f>SUM(H44:M44)</f>
        <v>523</v>
      </c>
      <c r="O44" s="137" t="s">
        <v>48</v>
      </c>
      <c r="P44" s="138" t="b">
        <f>N44&gt;=576</f>
        <v>0</v>
      </c>
      <c r="Q44" s="168"/>
      <c r="R44" s="43"/>
      <c r="S44" s="43"/>
    </row>
    <row r="45" spans="1:19" ht="15" x14ac:dyDescent="0.25">
      <c r="A45" s="12"/>
      <c r="B45" s="157"/>
      <c r="C45" s="146"/>
      <c r="D45" s="147"/>
      <c r="E45" s="147"/>
      <c r="F45" s="146"/>
      <c r="G45" s="157"/>
      <c r="H45" s="149"/>
      <c r="I45" s="149"/>
      <c r="J45" s="149"/>
      <c r="K45" s="169"/>
      <c r="L45" s="169"/>
      <c r="M45" s="169"/>
      <c r="N45" s="169"/>
      <c r="O45" s="152"/>
      <c r="P45" s="153"/>
      <c r="Q45" s="170"/>
      <c r="R45" s="46"/>
      <c r="S45" s="46"/>
    </row>
    <row r="46" spans="1:19" ht="15" x14ac:dyDescent="0.25">
      <c r="A46" s="14"/>
      <c r="B46" s="130">
        <v>1</v>
      </c>
      <c r="C46" s="142">
        <v>1412</v>
      </c>
      <c r="D46" s="143" t="s">
        <v>78</v>
      </c>
      <c r="E46" s="144" t="s">
        <v>50</v>
      </c>
      <c r="F46" s="144" t="s">
        <v>43</v>
      </c>
      <c r="G46" s="142" t="s">
        <v>44</v>
      </c>
      <c r="H46" s="133">
        <v>523</v>
      </c>
      <c r="I46" s="133" t="s">
        <v>74</v>
      </c>
      <c r="J46" s="134" t="s">
        <v>39</v>
      </c>
      <c r="K46" s="135" t="s">
        <v>39</v>
      </c>
      <c r="L46" s="136"/>
      <c r="M46" s="136"/>
      <c r="N46" s="135">
        <f>SUM(H46:M46)</f>
        <v>523</v>
      </c>
      <c r="O46" s="137" t="s">
        <v>54</v>
      </c>
      <c r="P46" s="138" t="b">
        <f>N46&gt;=552</f>
        <v>0</v>
      </c>
      <c r="Q46" s="168"/>
      <c r="R46" s="43"/>
      <c r="S46" s="43"/>
    </row>
    <row r="47" spans="1:19" ht="15" x14ac:dyDescent="0.25">
      <c r="A47" s="12"/>
      <c r="B47" s="145"/>
      <c r="C47" s="157"/>
      <c r="D47" s="163"/>
      <c r="E47" s="157"/>
      <c r="F47" s="157"/>
      <c r="G47" s="157"/>
      <c r="H47" s="149"/>
      <c r="I47" s="149"/>
      <c r="J47" s="150"/>
      <c r="K47" s="151"/>
      <c r="L47" s="151"/>
      <c r="M47" s="151"/>
      <c r="N47" s="151"/>
      <c r="O47" s="154"/>
      <c r="P47" s="153"/>
      <c r="Q47" s="167"/>
      <c r="R47" s="43"/>
      <c r="S47" s="43"/>
    </row>
    <row r="48" spans="1:19" ht="15" x14ac:dyDescent="0.25">
      <c r="A48" s="14"/>
      <c r="B48" s="130">
        <v>1</v>
      </c>
      <c r="C48" s="142">
        <v>2009</v>
      </c>
      <c r="D48" s="143" t="s">
        <v>108</v>
      </c>
      <c r="E48" s="142" t="s">
        <v>64</v>
      </c>
      <c r="F48" s="164" t="s">
        <v>43</v>
      </c>
      <c r="G48" s="131" t="s">
        <v>44</v>
      </c>
      <c r="H48" s="133">
        <v>441</v>
      </c>
      <c r="I48" s="133"/>
      <c r="J48" s="134"/>
      <c r="K48" s="135"/>
      <c r="L48" s="136"/>
      <c r="M48" s="136"/>
      <c r="N48" s="135">
        <f>SUM(H48:M48)</f>
        <v>441</v>
      </c>
      <c r="O48" s="137" t="s">
        <v>46</v>
      </c>
      <c r="P48" s="138" t="b">
        <f>N48&gt;=516</f>
        <v>0</v>
      </c>
      <c r="Q48" s="161"/>
      <c r="R48" s="43"/>
      <c r="S48" s="43"/>
    </row>
    <row r="49" spans="1:19" ht="15" x14ac:dyDescent="0.25">
      <c r="A49" s="14"/>
      <c r="B49" s="130">
        <v>2</v>
      </c>
      <c r="C49" s="142">
        <v>1615</v>
      </c>
      <c r="D49" s="143" t="s">
        <v>113</v>
      </c>
      <c r="E49" s="142" t="s">
        <v>54</v>
      </c>
      <c r="F49" s="159" t="s">
        <v>67</v>
      </c>
      <c r="G49" s="130"/>
      <c r="H49" s="133">
        <v>375</v>
      </c>
      <c r="I49" s="133"/>
      <c r="J49" s="134"/>
      <c r="K49" s="135"/>
      <c r="L49" s="136"/>
      <c r="M49" s="136"/>
      <c r="N49" s="135">
        <f>SUM(H49:M49)</f>
        <v>375</v>
      </c>
      <c r="O49" s="137" t="s">
        <v>46</v>
      </c>
      <c r="P49" s="138" t="b">
        <f>N49&gt;=516</f>
        <v>0</v>
      </c>
      <c r="Q49" s="161"/>
      <c r="R49" s="43"/>
      <c r="S49" s="43"/>
    </row>
    <row r="50" spans="1:19" x14ac:dyDescent="0.2">
      <c r="R50" s="6"/>
      <c r="S50" s="6"/>
    </row>
    <row r="51" spans="1:19" x14ac:dyDescent="0.2">
      <c r="D51" s="1" t="s">
        <v>0</v>
      </c>
      <c r="E51" s="176" t="s">
        <v>2</v>
      </c>
      <c r="F51" s="176"/>
      <c r="N51" s="101" t="s">
        <v>39</v>
      </c>
      <c r="R51" s="6"/>
      <c r="S51" s="6"/>
    </row>
    <row r="52" spans="1:19" x14ac:dyDescent="0.2">
      <c r="D52" s="2" t="s">
        <v>4</v>
      </c>
      <c r="E52" s="177" t="s">
        <v>6</v>
      </c>
      <c r="F52" s="177"/>
      <c r="R52" s="6"/>
      <c r="S52" s="6"/>
    </row>
    <row r="53" spans="1:19" x14ac:dyDescent="0.2">
      <c r="D53" s="3" t="s">
        <v>8</v>
      </c>
      <c r="E53" s="177" t="s">
        <v>10</v>
      </c>
      <c r="F53" s="177"/>
      <c r="R53" s="6"/>
      <c r="S53" s="6"/>
    </row>
    <row r="54" spans="1:19" x14ac:dyDescent="0.2">
      <c r="D54" s="4" t="s">
        <v>12</v>
      </c>
      <c r="E54" s="177" t="s">
        <v>14</v>
      </c>
      <c r="F54" s="177"/>
      <c r="R54" s="6"/>
      <c r="S54" s="6"/>
    </row>
    <row r="55" spans="1:19" x14ac:dyDescent="0.2">
      <c r="D55" s="5" t="s">
        <v>16</v>
      </c>
      <c r="E55" s="178" t="s">
        <v>20</v>
      </c>
      <c r="F55" s="178"/>
      <c r="R55" s="6"/>
      <c r="S55" s="6"/>
    </row>
    <row r="56" spans="1:19" x14ac:dyDescent="0.2">
      <c r="R56" s="6"/>
      <c r="S56" s="6"/>
    </row>
    <row r="57" spans="1:19" x14ac:dyDescent="0.2">
      <c r="F57" s="104"/>
    </row>
  </sheetData>
  <sheetProtection selectLockedCells="1" selectUnlockedCells="1"/>
  <mergeCells count="8">
    <mergeCell ref="E54:F54"/>
    <mergeCell ref="E55:F55"/>
    <mergeCell ref="C1:Q1"/>
    <mergeCell ref="C2:Q2"/>
    <mergeCell ref="C33:Q33"/>
    <mergeCell ref="E51:F51"/>
    <mergeCell ref="E52:F52"/>
    <mergeCell ref="E53:F53"/>
  </mergeCells>
  <pageMargins left="0.7" right="0.7" top="0.75" bottom="0.75" header="0.51180555555555551" footer="0.51180555555555551"/>
  <pageSetup paperSize="9" fitToHeight="2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1500 (Revolver  &amp; Pistol)</vt:lpstr>
      <vt:lpstr>PP2</vt:lpstr>
      <vt:lpstr>S SA &amp; Service Rev</vt:lpstr>
      <vt:lpstr>600 Match (Revolver &amp; Pistol)</vt:lpstr>
      <vt:lpstr>'1500 (Revolver  &amp; Pistol)'!Print_Area</vt:lpstr>
      <vt:lpstr>'600 Match (Revolver &amp; Pistol)'!Print_Area</vt:lpstr>
      <vt:lpstr>PP2!Print_Area</vt:lpstr>
      <vt:lpstr>'S SA &amp; Service Rev'!Print_Area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2021-10-17T20:29:48Z</dcterms:created>
  <dcterms:modified xsi:type="dcterms:W3CDTF">2021-10-17T20:32:00Z</dcterms:modified>
</cp:coreProperties>
</file>