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er\Documents\Shooting Pistol\Western Cape Pistol Federation\2021\"/>
    </mc:Choice>
  </mc:AlternateContent>
  <xr:revisionPtr revIDLastSave="0" documentId="13_ncr:40009_{CDE37024-F185-41FD-B33C-2A9021BEC078}" xr6:coauthVersionLast="47" xr6:coauthVersionMax="47" xr10:uidLastSave="{00000000-0000-0000-0000-000000000000}"/>
  <bookViews>
    <workbookView xWindow="-120" yWindow="-120" windowWidth="20730" windowHeight="11160" tabRatio="441" firstSheet="4" activeTab="7"/>
  </bookViews>
  <sheets>
    <sheet name="Police A" sheetId="1" r:id="rId1"/>
    <sheet name="Police B" sheetId="2" r:id="rId2"/>
    <sheet name="Service A" sheetId="3" r:id="rId3"/>
    <sheet name="Service B" sheetId="4" r:id="rId4"/>
    <sheet name="Carry" sheetId="5" r:id="rId5"/>
    <sheet name="Pocket" sheetId="6" r:id="rId6"/>
    <sheet name="NPA Magnum" sheetId="7" r:id="rId7"/>
    <sheet name="PP Optical" sheetId="8" r:id="rId8"/>
    <sheet name="SP Optical" sheetId="9" r:id="rId9"/>
  </sheets>
  <definedNames>
    <definedName name="Excel_BuiltIn_Print_Area" localSheetId="0">'Police A'!$A$1:$O$66</definedName>
    <definedName name="Excel_BuiltIn_Print_Area" localSheetId="0">'Police A'!$B$1:$O$65</definedName>
    <definedName name="Excel_BuiltIn_Print_Area" localSheetId="3">'Service B'!$C$1:$O$56</definedName>
    <definedName name="Excel_BuiltIn_Print_Area" localSheetId="8">'SP Optical'!$B$2:$O$19</definedName>
    <definedName name="_xlnm.Print_Area" localSheetId="4">Carry!$B$1:$O$70</definedName>
    <definedName name="_xlnm.Print_Area" localSheetId="6">'NPA Magnum'!$B$1:$O$18</definedName>
    <definedName name="_xlnm.Print_Area" localSheetId="5">Pocket!$B$1:$O$66</definedName>
    <definedName name="_xlnm.Print_Area" localSheetId="0">'Police A'!$B$1:$P$66</definedName>
    <definedName name="_xlnm.Print_Area" localSheetId="1">'Police B'!$B$1:$O$55</definedName>
    <definedName name="_xlnm.Print_Area" localSheetId="2">'Service A'!$B$1:$O$56</definedName>
    <definedName name="_xlnm.Print_Area" localSheetId="3">'Service B'!$B$2:$O$50</definedName>
    <definedName name="_xlnm.Print_Area" localSheetId="8">'SP Optical'!$B$1:$O$18</definedName>
    <definedName name="_xlnm.Print_Titles" localSheetId="4">Carry!$2:$3</definedName>
    <definedName name="_xlnm.Print_Titles" localSheetId="5">Pocket!$2:$3</definedName>
    <definedName name="_xlnm.Print_Titles" localSheetId="0">'Police A'!$2:$3</definedName>
    <definedName name="_xlnm.Print_Titles" localSheetId="1">'Police B'!$3:$3</definedName>
    <definedName name="_xlnm.Print_Titles" localSheetId="2">'Service A'!$2:$3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5" l="1"/>
  <c r="L6" i="5"/>
  <c r="N6" i="5" s="1"/>
  <c r="L7" i="5"/>
  <c r="N7" i="5" s="1"/>
  <c r="L8" i="5"/>
  <c r="N8" i="5" s="1"/>
  <c r="L9" i="5"/>
  <c r="B11" i="5"/>
  <c r="B12" i="5" s="1"/>
  <c r="B13" i="5" s="1"/>
  <c r="B14" i="5" s="1"/>
  <c r="B15" i="5" s="1"/>
  <c r="L11" i="5"/>
  <c r="L12" i="5"/>
  <c r="L13" i="5"/>
  <c r="L14" i="5"/>
  <c r="L15" i="5"/>
  <c r="L16" i="5"/>
  <c r="N16" i="5" s="1"/>
  <c r="B17" i="5"/>
  <c r="B18" i="5" s="1"/>
  <c r="B19" i="5" s="1"/>
  <c r="L17" i="5"/>
  <c r="N17" i="5" s="1"/>
  <c r="L18" i="5"/>
  <c r="N18" i="5" s="1"/>
  <c r="L19" i="5"/>
  <c r="N19" i="5"/>
  <c r="L20" i="5"/>
  <c r="N20" i="5" s="1"/>
  <c r="B21" i="5"/>
  <c r="L21" i="5"/>
  <c r="N21" i="5" s="1"/>
  <c r="B22" i="5"/>
  <c r="L22" i="5"/>
  <c r="N22" i="5"/>
  <c r="L23" i="5"/>
  <c r="N23" i="5" s="1"/>
  <c r="B24" i="5"/>
  <c r="B25" i="5" s="1"/>
  <c r="L24" i="5"/>
  <c r="N24" i="5" s="1"/>
  <c r="L25" i="5"/>
  <c r="N25" i="5" s="1"/>
  <c r="L26" i="5"/>
  <c r="L27" i="5"/>
  <c r="N27" i="5" s="1"/>
  <c r="L28" i="5"/>
  <c r="N28" i="5"/>
  <c r="L29" i="5"/>
  <c r="N29" i="5" s="1"/>
  <c r="L31" i="5"/>
  <c r="L32" i="5"/>
  <c r="N32" i="5" s="1"/>
  <c r="L33" i="5"/>
  <c r="N33" i="5" s="1"/>
  <c r="L34" i="5"/>
  <c r="N34" i="5" s="1"/>
  <c r="L35" i="5"/>
  <c r="L36" i="5"/>
  <c r="N36" i="5"/>
  <c r="L37" i="5"/>
  <c r="N37" i="5" s="1"/>
  <c r="L38" i="5"/>
  <c r="N38" i="5"/>
  <c r="L39" i="5"/>
  <c r="B41" i="5"/>
  <c r="L41" i="5"/>
  <c r="B42" i="5"/>
  <c r="B43" i="5" s="1"/>
  <c r="B44" i="5" s="1"/>
  <c r="B45" i="5" s="1"/>
  <c r="B46" i="5" s="1"/>
  <c r="B47" i="5" s="1"/>
  <c r="B48" i="5" s="1"/>
  <c r="B49" i="5" s="1"/>
  <c r="L42" i="5"/>
  <c r="L43" i="5"/>
  <c r="L44" i="5"/>
  <c r="L45" i="5"/>
  <c r="L46" i="5"/>
  <c r="L47" i="5"/>
  <c r="L48" i="5"/>
  <c r="L49" i="5"/>
  <c r="L50" i="5"/>
  <c r="N50" i="5" s="1"/>
  <c r="B51" i="5"/>
  <c r="L51" i="5"/>
  <c r="N51" i="5"/>
  <c r="B52" i="5"/>
  <c r="L52" i="5"/>
  <c r="N52" i="5"/>
  <c r="B53" i="5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L53" i="5"/>
  <c r="N53" i="5" s="1"/>
  <c r="L54" i="5"/>
  <c r="N54" i="5" s="1"/>
  <c r="L55" i="5"/>
  <c r="N55" i="5"/>
  <c r="L56" i="5"/>
  <c r="N56" i="5"/>
  <c r="L57" i="5"/>
  <c r="N57" i="5" s="1"/>
  <c r="L58" i="5"/>
  <c r="N58" i="5"/>
  <c r="L59" i="5"/>
  <c r="N59" i="5"/>
  <c r="L60" i="5"/>
  <c r="N60" i="5"/>
  <c r="L61" i="5"/>
  <c r="N61" i="5" s="1"/>
  <c r="L62" i="5"/>
  <c r="N62" i="5"/>
  <c r="L63" i="5"/>
  <c r="N63" i="5"/>
  <c r="L64" i="5"/>
  <c r="N64" i="5"/>
  <c r="B6" i="7"/>
  <c r="B7" i="7" s="1"/>
  <c r="B8" i="7" s="1"/>
  <c r="L6" i="7"/>
  <c r="N6" i="7" s="1"/>
  <c r="L7" i="7"/>
  <c r="N7" i="7"/>
  <c r="L8" i="7"/>
  <c r="N8" i="7"/>
  <c r="B10" i="7"/>
  <c r="L10" i="7"/>
  <c r="N10" i="7" s="1"/>
  <c r="B12" i="7"/>
  <c r="L12" i="7"/>
  <c r="N12" i="7" s="1"/>
  <c r="L4" i="6"/>
  <c r="B5" i="6"/>
  <c r="B6" i="6" s="1"/>
  <c r="B7" i="6" s="1"/>
  <c r="B8" i="6" s="1"/>
  <c r="L5" i="6"/>
  <c r="L6" i="6"/>
  <c r="L7" i="6"/>
  <c r="L8" i="6"/>
  <c r="L10" i="6"/>
  <c r="L11" i="6"/>
  <c r="N11" i="6" s="1"/>
  <c r="L12" i="6"/>
  <c r="N12" i="6"/>
  <c r="L13" i="6"/>
  <c r="N13" i="6"/>
  <c r="L14" i="6"/>
  <c r="L15" i="6"/>
  <c r="N15" i="6" s="1"/>
  <c r="L16" i="6"/>
  <c r="N16" i="6" s="1"/>
  <c r="L18" i="6"/>
  <c r="N18" i="6" s="1"/>
  <c r="L19" i="6"/>
  <c r="L20" i="6"/>
  <c r="N20" i="6"/>
  <c r="L21" i="6"/>
  <c r="N21" i="6"/>
  <c r="L22" i="6"/>
  <c r="N22" i="6"/>
  <c r="L23" i="6"/>
  <c r="L24" i="6"/>
  <c r="N24" i="6" s="1"/>
  <c r="L25" i="6"/>
  <c r="N25" i="6" s="1"/>
  <c r="L26" i="6"/>
  <c r="N26" i="6" s="1"/>
  <c r="L27" i="6"/>
  <c r="L29" i="6"/>
  <c r="N29" i="6"/>
  <c r="L30" i="6"/>
  <c r="N30" i="6"/>
  <c r="L31" i="6"/>
  <c r="N31" i="6"/>
  <c r="L32" i="6"/>
  <c r="L33" i="6"/>
  <c r="N33" i="6" s="1"/>
  <c r="L34" i="6"/>
  <c r="N34" i="6" s="1"/>
  <c r="L35" i="6"/>
  <c r="N35" i="6" s="1"/>
  <c r="L37" i="6"/>
  <c r="L38" i="6"/>
  <c r="N38" i="6"/>
  <c r="L39" i="6"/>
  <c r="N39" i="6"/>
  <c r="L40" i="6"/>
  <c r="N40" i="6"/>
  <c r="L41" i="6"/>
  <c r="N41" i="6" s="1"/>
  <c r="L42" i="6"/>
  <c r="N42" i="6" s="1"/>
  <c r="L43" i="6"/>
  <c r="N43" i="6" s="1"/>
  <c r="L44" i="6"/>
  <c r="N44" i="6" s="1"/>
  <c r="L45" i="6"/>
  <c r="N45" i="6" s="1"/>
  <c r="L46" i="6"/>
  <c r="L47" i="6"/>
  <c r="N47" i="6" s="1"/>
  <c r="L48" i="6"/>
  <c r="N48" i="6" s="1"/>
  <c r="L49" i="6"/>
  <c r="L50" i="6"/>
  <c r="L51" i="6"/>
  <c r="N51" i="6" s="1"/>
  <c r="L52" i="6"/>
  <c r="N52" i="6" s="1"/>
  <c r="L53" i="6"/>
  <c r="N53" i="6" s="1"/>
  <c r="L54" i="6"/>
  <c r="N54" i="6"/>
  <c r="L55" i="6"/>
  <c r="N55" i="6"/>
  <c r="L56" i="6"/>
  <c r="N56" i="6"/>
  <c r="L57" i="6"/>
  <c r="N57" i="6" s="1"/>
  <c r="L58" i="6"/>
  <c r="N58" i="6" s="1"/>
  <c r="L59" i="6"/>
  <c r="N59" i="6" s="1"/>
  <c r="L60" i="6"/>
  <c r="N60" i="6" s="1"/>
  <c r="L4" i="1"/>
  <c r="L5" i="1"/>
  <c r="L6" i="1"/>
  <c r="L7" i="1"/>
  <c r="N9" i="1"/>
  <c r="B11" i="1"/>
  <c r="L11" i="1"/>
  <c r="N11" i="1"/>
  <c r="B12" i="1"/>
  <c r="L12" i="1"/>
  <c r="N12" i="1" s="1"/>
  <c r="B13" i="1"/>
  <c r="B14" i="1" s="1"/>
  <c r="L13" i="1"/>
  <c r="N13" i="1" s="1"/>
  <c r="L14" i="1"/>
  <c r="L15" i="1"/>
  <c r="N15" i="1" s="1"/>
  <c r="B16" i="1"/>
  <c r="L16" i="1"/>
  <c r="N16" i="1" s="1"/>
  <c r="B17" i="1"/>
  <c r="L17" i="1"/>
  <c r="N17" i="1"/>
  <c r="B18" i="1"/>
  <c r="L18" i="1"/>
  <c r="N18" i="1"/>
  <c r="B19" i="1"/>
  <c r="L19" i="1"/>
  <c r="N19" i="1" s="1"/>
  <c r="L21" i="1"/>
  <c r="N21" i="1"/>
  <c r="L22" i="1"/>
  <c r="L23" i="1"/>
  <c r="L24" i="1"/>
  <c r="N24" i="1"/>
  <c r="L25" i="1"/>
  <c r="N25" i="1" s="1"/>
  <c r="L26" i="1"/>
  <c r="N26" i="1" s="1"/>
  <c r="L27" i="1"/>
  <c r="N27" i="1" s="1"/>
  <c r="L28" i="1"/>
  <c r="N28" i="1"/>
  <c r="L29" i="1"/>
  <c r="N29" i="1" s="1"/>
  <c r="L30" i="1"/>
  <c r="N30" i="1" s="1"/>
  <c r="L31" i="1"/>
  <c r="L32" i="1"/>
  <c r="N32" i="1" s="1"/>
  <c r="L34" i="1"/>
  <c r="N34" i="1"/>
  <c r="L35" i="1"/>
  <c r="N35" i="1" s="1"/>
  <c r="L36" i="1"/>
  <c r="L37" i="1"/>
  <c r="N37" i="1"/>
  <c r="L38" i="1"/>
  <c r="N38" i="1" s="1"/>
  <c r="L39" i="1"/>
  <c r="N39" i="1"/>
  <c r="L40" i="1"/>
  <c r="L41" i="1"/>
  <c r="N41" i="1"/>
  <c r="L42" i="1"/>
  <c r="N42" i="1" s="1"/>
  <c r="L43" i="1"/>
  <c r="N43" i="1"/>
  <c r="L44" i="1"/>
  <c r="L45" i="1"/>
  <c r="N45" i="1" s="1"/>
  <c r="L46" i="1"/>
  <c r="N46" i="1"/>
  <c r="L47" i="1"/>
  <c r="N47" i="1" s="1"/>
  <c r="L48" i="1"/>
  <c r="L49" i="1"/>
  <c r="N49" i="1" s="1"/>
  <c r="L50" i="1"/>
  <c r="N50" i="1"/>
  <c r="L51" i="1"/>
  <c r="N51" i="1" s="1"/>
  <c r="L52" i="1"/>
  <c r="L53" i="1"/>
  <c r="N53" i="1"/>
  <c r="L54" i="1"/>
  <c r="N54" i="1" s="1"/>
  <c r="L55" i="1"/>
  <c r="N55" i="1"/>
  <c r="L56" i="1"/>
  <c r="L57" i="1"/>
  <c r="N57" i="1" s="1"/>
  <c r="L58" i="1"/>
  <c r="N58" i="1" s="1"/>
  <c r="L59" i="1"/>
  <c r="N59" i="1" s="1"/>
  <c r="L4" i="2"/>
  <c r="L5" i="2"/>
  <c r="L7" i="2"/>
  <c r="L8" i="2"/>
  <c r="N8" i="2"/>
  <c r="L9" i="2"/>
  <c r="N9" i="2" s="1"/>
  <c r="B11" i="2"/>
  <c r="L11" i="2"/>
  <c r="N11" i="2"/>
  <c r="B12" i="2"/>
  <c r="L12" i="2"/>
  <c r="N12" i="2"/>
  <c r="B13" i="2"/>
  <c r="B14" i="2" s="1"/>
  <c r="B15" i="2" s="1"/>
  <c r="B16" i="2" s="1"/>
  <c r="B17" i="2" s="1"/>
  <c r="L13" i="2"/>
  <c r="N13" i="2" s="1"/>
  <c r="L14" i="2"/>
  <c r="N14" i="2" s="1"/>
  <c r="L15" i="2"/>
  <c r="N15" i="2"/>
  <c r="L16" i="2"/>
  <c r="N16" i="2"/>
  <c r="L17" i="2"/>
  <c r="N17" i="2"/>
  <c r="L19" i="2"/>
  <c r="N19" i="2" s="1"/>
  <c r="L20" i="2"/>
  <c r="L21" i="2"/>
  <c r="N21" i="2"/>
  <c r="L22" i="2"/>
  <c r="N22" i="2"/>
  <c r="L23" i="2"/>
  <c r="N23" i="2"/>
  <c r="L24" i="2"/>
  <c r="L25" i="2"/>
  <c r="N25" i="2" s="1"/>
  <c r="L26" i="2"/>
  <c r="N26" i="2"/>
  <c r="L27" i="2"/>
  <c r="N27" i="2" s="1"/>
  <c r="L28" i="2"/>
  <c r="L29" i="2"/>
  <c r="N29" i="2"/>
  <c r="B31" i="2"/>
  <c r="L31" i="2"/>
  <c r="N31" i="2"/>
  <c r="B32" i="2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L32" i="2"/>
  <c r="N32" i="2"/>
  <c r="L33" i="2"/>
  <c r="N33" i="2" s="1"/>
  <c r="L34" i="2"/>
  <c r="N34" i="2"/>
  <c r="L35" i="2"/>
  <c r="N35" i="2"/>
  <c r="L36" i="2"/>
  <c r="N36" i="2"/>
  <c r="L37" i="2"/>
  <c r="N37" i="2" s="1"/>
  <c r="L38" i="2"/>
  <c r="N38" i="2"/>
  <c r="L39" i="2"/>
  <c r="N39" i="2"/>
  <c r="L40" i="2"/>
  <c r="N40" i="2"/>
  <c r="L41" i="2"/>
  <c r="N41" i="2" s="1"/>
  <c r="L42" i="2"/>
  <c r="N42" i="2"/>
  <c r="L43" i="2"/>
  <c r="N43" i="2"/>
  <c r="L44" i="2"/>
  <c r="L45" i="2"/>
  <c r="N45" i="2"/>
  <c r="L46" i="2"/>
  <c r="L47" i="2"/>
  <c r="N47" i="2" s="1"/>
  <c r="L48" i="2"/>
  <c r="L49" i="2"/>
  <c r="N49" i="2"/>
  <c r="L4" i="8"/>
  <c r="L4" i="3"/>
  <c r="N4" i="3" s="1"/>
  <c r="B6" i="3"/>
  <c r="L6" i="3"/>
  <c r="B7" i="3"/>
  <c r="B8" i="3" s="1"/>
  <c r="B9" i="3" s="1"/>
  <c r="B10" i="3" s="1"/>
  <c r="B11" i="3" s="1"/>
  <c r="L7" i="3"/>
  <c r="L8" i="3"/>
  <c r="L9" i="3"/>
  <c r="L10" i="3"/>
  <c r="L11" i="3"/>
  <c r="B13" i="3"/>
  <c r="L13" i="3"/>
  <c r="B14" i="3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B31" i="3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4" i="4"/>
  <c r="L6" i="4"/>
  <c r="N6" i="4" s="1"/>
  <c r="L7" i="4"/>
  <c r="N7" i="4" s="1"/>
  <c r="B9" i="4"/>
  <c r="B10" i="4" s="1"/>
  <c r="B11" i="4" s="1"/>
  <c r="B12" i="4" s="1"/>
  <c r="B13" i="4" s="1"/>
  <c r="B14" i="4" s="1"/>
  <c r="L9" i="4"/>
  <c r="L10" i="4"/>
  <c r="L11" i="4"/>
  <c r="L12" i="4"/>
  <c r="L13" i="4"/>
  <c r="L14" i="4"/>
  <c r="B16" i="4"/>
  <c r="L16" i="4"/>
  <c r="B17" i="4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B34" i="4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L34" i="4"/>
  <c r="L35" i="4"/>
  <c r="N35" i="4" s="1"/>
  <c r="L36" i="4"/>
  <c r="N36" i="4"/>
  <c r="L37" i="4"/>
  <c r="N37" i="4"/>
  <c r="L38" i="4"/>
  <c r="N38" i="4"/>
  <c r="L39" i="4"/>
  <c r="N39" i="4"/>
  <c r="L40" i="4"/>
  <c r="N40" i="4"/>
  <c r="L41" i="4"/>
  <c r="N41" i="4"/>
  <c r="L42" i="4"/>
  <c r="N42" i="4"/>
  <c r="L43" i="4"/>
  <c r="N43" i="4"/>
  <c r="L44" i="4"/>
  <c r="N44" i="4"/>
  <c r="L45" i="4"/>
  <c r="N45" i="4"/>
  <c r="L46" i="4"/>
  <c r="N46" i="4"/>
  <c r="L47" i="4"/>
  <c r="N47" i="4"/>
  <c r="L48" i="4"/>
  <c r="N48" i="4"/>
  <c r="L49" i="4"/>
  <c r="N49" i="4"/>
  <c r="L50" i="4"/>
  <c r="N50" i="4"/>
  <c r="L4" i="9"/>
  <c r="L5" i="9"/>
  <c r="L6" i="9"/>
  <c r="L7" i="9"/>
  <c r="L8" i="9"/>
  <c r="N7" i="2" l="1"/>
  <c r="N14" i="5"/>
  <c r="N32" i="4"/>
  <c r="N30" i="4"/>
  <c r="N28" i="4"/>
  <c r="N26" i="4"/>
  <c r="N24" i="4"/>
  <c r="N22" i="4"/>
  <c r="N20" i="4"/>
  <c r="N18" i="4"/>
  <c r="N16" i="4"/>
  <c r="N13" i="4"/>
  <c r="N11" i="4"/>
  <c r="N9" i="4"/>
  <c r="N50" i="3"/>
  <c r="N48" i="3"/>
  <c r="N46" i="3"/>
  <c r="N44" i="3"/>
  <c r="N42" i="3"/>
  <c r="N40" i="3"/>
  <c r="N38" i="3"/>
  <c r="N36" i="3"/>
  <c r="N34" i="3"/>
  <c r="N32" i="3"/>
  <c r="N29" i="3"/>
  <c r="N27" i="3"/>
  <c r="N25" i="3"/>
  <c r="N23" i="3"/>
  <c r="N21" i="3"/>
  <c r="N19" i="3"/>
  <c r="N17" i="3"/>
  <c r="N15" i="3"/>
  <c r="N13" i="3"/>
  <c r="N10" i="3"/>
  <c r="N8" i="3"/>
  <c r="N6" i="3"/>
  <c r="N48" i="2"/>
  <c r="N44" i="2"/>
  <c r="N28" i="2"/>
  <c r="N24" i="2"/>
  <c r="N20" i="2"/>
  <c r="N46" i="6"/>
  <c r="N12" i="5"/>
  <c r="N56" i="1"/>
  <c r="N52" i="1"/>
  <c r="N48" i="1"/>
  <c r="N44" i="1"/>
  <c r="N40" i="1"/>
  <c r="N36" i="1"/>
  <c r="N31" i="1"/>
  <c r="N14" i="1"/>
  <c r="N22" i="1"/>
  <c r="N9" i="5"/>
  <c r="N34" i="4"/>
  <c r="N31" i="4"/>
  <c r="N29" i="4"/>
  <c r="N27" i="4"/>
  <c r="N25" i="4"/>
  <c r="N23" i="4"/>
  <c r="N21" i="4"/>
  <c r="N19" i="4"/>
  <c r="N17" i="4"/>
  <c r="N14" i="4"/>
  <c r="N12" i="4"/>
  <c r="N10" i="4"/>
  <c r="N49" i="3"/>
  <c r="N47" i="3"/>
  <c r="N45" i="3"/>
  <c r="N43" i="3"/>
  <c r="N41" i="3"/>
  <c r="N39" i="3"/>
  <c r="N37" i="3"/>
  <c r="N35" i="3"/>
  <c r="N33" i="3"/>
  <c r="N31" i="3"/>
  <c r="N28" i="3"/>
  <c r="N26" i="3"/>
  <c r="N24" i="3"/>
  <c r="N22" i="3"/>
  <c r="N20" i="3"/>
  <c r="N18" i="3"/>
  <c r="N16" i="3"/>
  <c r="N14" i="3"/>
  <c r="N11" i="3"/>
  <c r="N9" i="3"/>
  <c r="N7" i="3"/>
  <c r="N46" i="2"/>
  <c r="N49" i="6"/>
  <c r="N48" i="5"/>
  <c r="N46" i="5"/>
  <c r="N44" i="5"/>
  <c r="N42" i="5"/>
  <c r="N39" i="5"/>
  <c r="N35" i="5"/>
  <c r="N31" i="5"/>
  <c r="N26" i="5"/>
  <c r="N23" i="1"/>
  <c r="N50" i="6"/>
  <c r="N15" i="5"/>
  <c r="N13" i="5"/>
  <c r="N11" i="5"/>
  <c r="N37" i="6"/>
  <c r="N32" i="6"/>
  <c r="N27" i="6"/>
  <c r="N23" i="6"/>
  <c r="N19" i="6"/>
  <c r="N14" i="6"/>
  <c r="N10" i="6"/>
  <c r="N49" i="5"/>
  <c r="N47" i="5"/>
  <c r="N45" i="5"/>
  <c r="N43" i="5"/>
  <c r="N41" i="5"/>
</calcChain>
</file>

<file path=xl/sharedStrings.xml><?xml version="1.0" encoding="utf-8"?>
<sst xmlns="http://schemas.openxmlformats.org/spreadsheetml/2006/main" count="1838" uniqueCount="170">
  <si>
    <t>WESTERN CAPE PISTOL FEDERATION – CHAMPIONSHIP OCT 2021</t>
  </si>
  <si>
    <t>POLICE PISTOL A</t>
  </si>
  <si>
    <t>Place</t>
  </si>
  <si>
    <t>Comp No</t>
  </si>
  <si>
    <t>Name</t>
  </si>
  <si>
    <t>Ini</t>
  </si>
  <si>
    <t>Prov</t>
  </si>
  <si>
    <t>Club</t>
  </si>
  <si>
    <t>T1</t>
  </si>
  <si>
    <t>T2</t>
  </si>
  <si>
    <t>T3</t>
  </si>
  <si>
    <t>T4</t>
  </si>
  <si>
    <t>SCORE</t>
  </si>
  <si>
    <t>Grd</t>
  </si>
  <si>
    <t>Upgrade</t>
  </si>
  <si>
    <t>U/G to</t>
  </si>
  <si>
    <t>Gilbert</t>
  </si>
  <si>
    <t>S</t>
  </si>
  <si>
    <t>CGPA</t>
  </si>
  <si>
    <t>HM</t>
  </si>
  <si>
    <t>Begg</t>
  </si>
  <si>
    <t>M</t>
  </si>
  <si>
    <t>WCPA</t>
  </si>
  <si>
    <t>Marksman</t>
  </si>
  <si>
    <t xml:space="preserve"> </t>
  </si>
  <si>
    <t>Muller</t>
  </si>
  <si>
    <t>B</t>
  </si>
  <si>
    <t>WC</t>
  </si>
  <si>
    <t>Smit</t>
  </si>
  <si>
    <t>CPC</t>
  </si>
  <si>
    <t>SAPS</t>
  </si>
  <si>
    <t>Vorster</t>
  </si>
  <si>
    <t>J</t>
  </si>
  <si>
    <t>KZN</t>
  </si>
  <si>
    <t>Poinsettia</t>
  </si>
  <si>
    <t>G</t>
  </si>
  <si>
    <t>de Beer</t>
  </si>
  <si>
    <t>Leeuwkop</t>
  </si>
  <si>
    <t>8 Xs</t>
  </si>
  <si>
    <t>Barnes</t>
  </si>
  <si>
    <t>R</t>
  </si>
  <si>
    <t>6 Xs</t>
  </si>
  <si>
    <t>Levy</t>
  </si>
  <si>
    <t>Neethling</t>
  </si>
  <si>
    <t>K</t>
  </si>
  <si>
    <t>Allie</t>
  </si>
  <si>
    <t>Venter</t>
  </si>
  <si>
    <t>WG</t>
  </si>
  <si>
    <t>SANDF</t>
  </si>
  <si>
    <t>vd Westhuizen</t>
  </si>
  <si>
    <t>Mommseu</t>
  </si>
  <si>
    <t>Arnesen</t>
  </si>
  <si>
    <t>N</t>
  </si>
  <si>
    <t>PMPSC</t>
  </si>
  <si>
    <t>Biggs</t>
  </si>
  <si>
    <t>D</t>
  </si>
  <si>
    <t>Steyn</t>
  </si>
  <si>
    <t>7 Xs</t>
  </si>
  <si>
    <t xml:space="preserve">Deal </t>
  </si>
  <si>
    <t>HB</t>
  </si>
  <si>
    <t>WP</t>
  </si>
  <si>
    <t>Bellville</t>
  </si>
  <si>
    <t>1 X</t>
  </si>
  <si>
    <t>King</t>
  </si>
  <si>
    <t>Large</t>
  </si>
  <si>
    <t>DA</t>
  </si>
  <si>
    <t>Mostert</t>
  </si>
  <si>
    <t>Swart</t>
  </si>
  <si>
    <t>F</t>
  </si>
  <si>
    <t>Du Toit</t>
  </si>
  <si>
    <t>KH</t>
  </si>
  <si>
    <t>Pottier</t>
  </si>
  <si>
    <t>L</t>
  </si>
  <si>
    <t>EE</t>
  </si>
  <si>
    <t>Alexander</t>
  </si>
  <si>
    <t>C</t>
  </si>
  <si>
    <t>Cele</t>
  </si>
  <si>
    <t>EX</t>
  </si>
  <si>
    <t>Berrange</t>
  </si>
  <si>
    <t>3 Xs</t>
  </si>
  <si>
    <t>E</t>
  </si>
  <si>
    <t>PSC</t>
  </si>
  <si>
    <t>2 Xs</t>
  </si>
  <si>
    <t>Ally</t>
  </si>
  <si>
    <t>TM</t>
  </si>
  <si>
    <t>de Villiers</t>
  </si>
  <si>
    <t>J.V Rensburg</t>
  </si>
  <si>
    <t>V</t>
  </si>
  <si>
    <t>Morgan</t>
  </si>
  <si>
    <t>Graham</t>
  </si>
  <si>
    <t>A</t>
  </si>
  <si>
    <t>Cupido</t>
  </si>
  <si>
    <t>Y</t>
  </si>
  <si>
    <t>Beyers</t>
  </si>
  <si>
    <t>Hiebner</t>
  </si>
  <si>
    <t xml:space="preserve">T  </t>
  </si>
  <si>
    <t>Ross</t>
  </si>
  <si>
    <t>Govender</t>
  </si>
  <si>
    <t>P</t>
  </si>
  <si>
    <t>GP</t>
  </si>
  <si>
    <t>JM</t>
  </si>
  <si>
    <t>Myers</t>
  </si>
  <si>
    <t>Mar:emuthoo</t>
  </si>
  <si>
    <t>GJ</t>
  </si>
  <si>
    <t>Mahomed</t>
  </si>
  <si>
    <t>Pillay</t>
  </si>
  <si>
    <t>H</t>
  </si>
  <si>
    <t>Loots</t>
  </si>
  <si>
    <t>March</t>
  </si>
  <si>
    <t>RC</t>
  </si>
  <si>
    <t>Blomerus</t>
  </si>
  <si>
    <t>Roos</t>
  </si>
  <si>
    <t>Deaney</t>
  </si>
  <si>
    <t xml:space="preserve">Matthews </t>
  </si>
  <si>
    <t>Goldschagg</t>
  </si>
  <si>
    <t>High Master</t>
  </si>
  <si>
    <t>297/300</t>
  </si>
  <si>
    <t>Master</t>
  </si>
  <si>
    <t>294/296</t>
  </si>
  <si>
    <t>Gold</t>
  </si>
  <si>
    <t>290/293</t>
  </si>
  <si>
    <t>Silver</t>
  </si>
  <si>
    <t>281/289</t>
  </si>
  <si>
    <t>Bronze</t>
  </si>
  <si>
    <t>240/280</t>
  </si>
  <si>
    <t>POLICE PISTOL B</t>
  </si>
  <si>
    <t>Jeggels</t>
  </si>
  <si>
    <t xml:space="preserve">H </t>
  </si>
  <si>
    <t>DCS</t>
  </si>
  <si>
    <t>Leeukop</t>
  </si>
  <si>
    <t>Schutte</t>
  </si>
  <si>
    <t>4 Xs/10 10s</t>
  </si>
  <si>
    <t>4 Xs/9 10s</t>
  </si>
  <si>
    <t>J.V. Rensburg</t>
  </si>
  <si>
    <t>Reagon</t>
  </si>
  <si>
    <t>SERVICE PISTOL A</t>
  </si>
  <si>
    <t>0 Xs</t>
  </si>
  <si>
    <t>Gauteng</t>
  </si>
  <si>
    <t>H/ Master</t>
  </si>
  <si>
    <t>115/120</t>
  </si>
  <si>
    <t>110/114</t>
  </si>
  <si>
    <t>103/109</t>
  </si>
  <si>
    <t>86/102</t>
  </si>
  <si>
    <t>75/85</t>
  </si>
  <si>
    <t>SERVICE PISTOL B</t>
  </si>
  <si>
    <t>5 Xs</t>
  </si>
  <si>
    <t>CARRY GUN</t>
  </si>
  <si>
    <t>Francis</t>
  </si>
  <si>
    <t>T</t>
  </si>
  <si>
    <t>Arendse</t>
  </si>
  <si>
    <t>Creighton</t>
  </si>
  <si>
    <t>Baradien</t>
  </si>
  <si>
    <t>Stewart</t>
  </si>
  <si>
    <t>Taylor</t>
  </si>
  <si>
    <t>Philander</t>
  </si>
  <si>
    <t>Dickens</t>
  </si>
  <si>
    <t>298/300</t>
  </si>
  <si>
    <t>295/297</t>
  </si>
  <si>
    <t>285/294</t>
  </si>
  <si>
    <t>271/284</t>
  </si>
  <si>
    <t>240/270</t>
  </si>
  <si>
    <t>POCKET GUN</t>
  </si>
  <si>
    <t>Matthews</t>
  </si>
  <si>
    <t>Palmer</t>
  </si>
  <si>
    <t>Da Horta</t>
  </si>
  <si>
    <t>Bilquis</t>
  </si>
  <si>
    <t>NPA MAGNUM</t>
  </si>
  <si>
    <t>WESTERN CAPE PISTOL FEDERATION - CHAMPIONSHIP OCT 2021</t>
  </si>
  <si>
    <t>POLICE PISTOL OPTICAL      (OPEN)</t>
  </si>
  <si>
    <t>SERVICE PISTOL OPTICAL        (OPEN)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</si>
</sst>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</font>
    <font>
      <sz val="8"/>
      <color indexed="8"/>
      <name val="Arial"/>
      <family val="2"/>
      <charset val="1"/>
    </font>
    <font>
      <sz val="9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color indexed="10"/>
      <name val="Arial"/>
      <family val="2"/>
      <charset val="1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Arial"/>
      <family val="2"/>
      <charset val="1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17"/>
        <bgColor indexed="21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49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0" fillId="0" borderId="0"/>
    <xf numFmtId="0" fontId="1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0" fillId="0" borderId="0" xfId="1"/>
    <xf numFmtId="0" fontId="20" fillId="0" borderId="0" xfId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Fill="1" applyBorder="1"/>
    <xf numFmtId="1" fontId="0" fillId="0" borderId="4" xfId="0" applyNumberFormat="1" applyBorder="1"/>
    <xf numFmtId="0" fontId="5" fillId="0" borderId="4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" xfId="1" applyFont="1" applyFill="1" applyBorder="1" applyAlignment="1">
      <alignment horizontal="center"/>
    </xf>
    <xf numFmtId="1" fontId="7" fillId="0" borderId="4" xfId="0" applyNumberFormat="1" applyFont="1" applyFill="1" applyBorder="1" applyAlignment="1" applyProtection="1">
      <alignment horizontal="center"/>
      <protection locked="0"/>
    </xf>
    <xf numFmtId="1" fontId="7" fillId="0" borderId="4" xfId="0" applyNumberFormat="1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Border="1" applyAlignment="1" applyProtection="1">
      <alignment horizontal="center"/>
      <protection locked="0"/>
    </xf>
    <xf numFmtId="1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4" xfId="0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 applyProtection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4" xfId="0" applyFont="1" applyFill="1" applyBorder="1"/>
    <xf numFmtId="1" fontId="8" fillId="0" borderId="4" xfId="0" applyNumberFormat="1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0" fillId="0" borderId="0" xfId="0" applyFont="1" applyFill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0" fillId="0" borderId="0" xfId="0" applyFont="1" applyFill="1"/>
    <xf numFmtId="0" fontId="6" fillId="0" borderId="0" xfId="0" applyFont="1" applyFill="1"/>
    <xf numFmtId="1" fontId="7" fillId="0" borderId="4" xfId="0" applyNumberFormat="1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11" fillId="0" borderId="0" xfId="0" applyFont="1"/>
    <xf numFmtId="0" fontId="6" fillId="0" borderId="5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0" fontId="11" fillId="0" borderId="0" xfId="0" applyFont="1" applyFill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" fontId="9" fillId="0" borderId="0" xfId="0" applyNumberFormat="1" applyFont="1" applyBorder="1" applyAlignment="1" applyProtection="1">
      <alignment horizontal="center"/>
      <protection locked="0"/>
    </xf>
    <xf numFmtId="1" fontId="9" fillId="0" borderId="0" xfId="0" applyNumberFormat="1" applyFont="1" applyBorder="1" applyAlignment="1">
      <alignment horizontal="center"/>
    </xf>
    <xf numFmtId="0" fontId="9" fillId="2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1" fontId="7" fillId="0" borderId="5" xfId="0" applyNumberFormat="1" applyFont="1" applyFill="1" applyBorder="1" applyAlignment="1" applyProtection="1">
      <alignment horizontal="center"/>
      <protection locked="0"/>
    </xf>
    <xf numFmtId="1" fontId="7" fillId="0" borderId="5" xfId="0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10" fillId="0" borderId="0" xfId="0" applyFont="1"/>
    <xf numFmtId="0" fontId="0" fillId="5" borderId="0" xfId="0" applyFill="1"/>
    <xf numFmtId="0" fontId="0" fillId="0" borderId="0" xfId="0" applyFont="1" applyAlignment="1">
      <alignment horizontal="center"/>
    </xf>
    <xf numFmtId="0" fontId="0" fillId="0" borderId="0" xfId="1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/>
    </xf>
    <xf numFmtId="1" fontId="8" fillId="0" borderId="4" xfId="0" applyNumberFormat="1" applyFont="1" applyFill="1" applyBorder="1" applyAlignment="1" applyProtection="1">
      <alignment horizontal="center"/>
      <protection locked="0"/>
    </xf>
    <xf numFmtId="1" fontId="8" fillId="0" borderId="4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12" fillId="6" borderId="14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0" fontId="7" fillId="0" borderId="4" xfId="0" applyFont="1" applyFill="1" applyBorder="1" applyAlignment="1">
      <alignment horizontal="center" vertical="center"/>
    </xf>
    <xf numFmtId="1" fontId="0" fillId="0" borderId="0" xfId="0" applyNumberFormat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" fontId="7" fillId="0" borderId="4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1" fontId="7" fillId="0" borderId="20" xfId="0" applyNumberFormat="1" applyFont="1" applyBorder="1" applyAlignment="1">
      <alignment horizontal="center"/>
    </xf>
    <xf numFmtId="0" fontId="7" fillId="2" borderId="21" xfId="0" applyNumberFormat="1" applyFont="1" applyFill="1" applyBorder="1" applyAlignment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6" fillId="0" borderId="0" xfId="0" applyFont="1" applyBorder="1"/>
    <xf numFmtId="0" fontId="7" fillId="0" borderId="4" xfId="0" applyFont="1" applyBorder="1" applyAlignment="1">
      <alignment horizontal="left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/>
    </xf>
    <xf numFmtId="1" fontId="9" fillId="0" borderId="0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>
      <alignment horizontal="left"/>
    </xf>
    <xf numFmtId="0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0" xfId="0" applyFill="1" applyBorder="1"/>
    <xf numFmtId="0" fontId="14" fillId="3" borderId="23" xfId="0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1" applyFont="1" applyFill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" fontId="9" fillId="0" borderId="4" xfId="0" applyNumberFormat="1" applyFont="1" applyFill="1" applyBorder="1" applyAlignment="1" applyProtection="1">
      <alignment horizontal="center"/>
      <protection locked="0"/>
    </xf>
    <xf numFmtId="1" fontId="9" fillId="0" borderId="4" xfId="0" applyNumberFormat="1" applyFont="1" applyFill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4" fillId="2" borderId="0" xfId="0" applyNumberFormat="1" applyFont="1" applyFill="1" applyBorder="1" applyAlignment="1">
      <alignment horizontal="center"/>
    </xf>
    <xf numFmtId="0" fontId="11" fillId="0" borderId="0" xfId="0" applyFont="1" applyBorder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14" fillId="2" borderId="4" xfId="0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Alignment="1" applyProtection="1">
      <alignment horizontal="center"/>
      <protection locked="0"/>
    </xf>
    <xf numFmtId="1" fontId="9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Border="1"/>
    <xf numFmtId="0" fontId="12" fillId="0" borderId="0" xfId="0" applyFont="1" applyBorder="1" applyAlignment="1">
      <alignment horizontal="center"/>
    </xf>
    <xf numFmtId="0" fontId="6" fillId="0" borderId="0" xfId="1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zoomScale="102" zoomScaleNormal="102" zoomScaleSheetLayoutView="100" workbookViewId="0">
      <selection activeCell="Q1" sqref="Q1:S65536"/>
    </sheetView>
  </sheetViews>
  <sheetFormatPr defaultRowHeight="15" x14ac:dyDescent="0.25"/>
  <cols>
    <col min="2" max="2" width="5.85546875" style="1" customWidth="1"/>
    <col min="3" max="3" width="6.5703125" customWidth="1"/>
    <col min="4" max="4" width="15.5703125" customWidth="1"/>
    <col min="5" max="5" width="5.5703125" style="1" customWidth="1"/>
    <col min="6" max="6" width="7.140625" customWidth="1"/>
    <col min="7" max="7" width="10.5703125" customWidth="1"/>
    <col min="8" max="11" width="5.5703125" customWidth="1"/>
    <col min="12" max="12" width="8" style="2" customWidth="1"/>
    <col min="13" max="13" width="4.7109375" customWidth="1"/>
    <col min="14" max="14" width="8.7109375" customWidth="1"/>
    <col min="15" max="15" width="6.5703125" customWidth="1"/>
    <col min="16" max="16" width="4.5703125" customWidth="1"/>
  </cols>
  <sheetData>
    <row r="1" spans="1:22" s="3" customFormat="1" ht="18" x14ac:dyDescent="0.25">
      <c r="B1" s="4"/>
      <c r="C1" s="183" t="s">
        <v>0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22" s="3" customFormat="1" ht="15.75" x14ac:dyDescent="0.25">
      <c r="B2" s="4"/>
      <c r="C2" s="184" t="s">
        <v>1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22" ht="27" customHeight="1" x14ac:dyDescent="0.25">
      <c r="A3" s="5"/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9" t="s">
        <v>12</v>
      </c>
      <c r="M3" s="7" t="s">
        <v>13</v>
      </c>
      <c r="N3" s="7" t="s">
        <v>14</v>
      </c>
      <c r="O3" s="7" t="s">
        <v>15</v>
      </c>
      <c r="Q3" s="10"/>
      <c r="R3" s="10"/>
      <c r="S3" s="10"/>
      <c r="T3" s="10"/>
      <c r="U3" s="10"/>
      <c r="V3" s="10"/>
    </row>
    <row r="4" spans="1:22" x14ac:dyDescent="0.25">
      <c r="A4" s="11"/>
      <c r="B4" s="12">
        <v>1</v>
      </c>
      <c r="C4" s="13">
        <v>1786</v>
      </c>
      <c r="D4" s="14" t="s">
        <v>16</v>
      </c>
      <c r="E4" s="15" t="s">
        <v>17</v>
      </c>
      <c r="F4" s="15" t="s">
        <v>18</v>
      </c>
      <c r="G4" s="13"/>
      <c r="H4" s="16">
        <v>294</v>
      </c>
      <c r="I4" s="16"/>
      <c r="J4" s="16"/>
      <c r="K4" s="17"/>
      <c r="L4" s="18">
        <f>SUM(H4:K4)</f>
        <v>294</v>
      </c>
      <c r="M4" s="19" t="s">
        <v>19</v>
      </c>
      <c r="N4" s="20"/>
      <c r="O4" s="19"/>
      <c r="Q4" s="23"/>
      <c r="R4" s="22"/>
      <c r="S4" s="22"/>
      <c r="T4" s="22"/>
      <c r="U4" s="10"/>
      <c r="V4" s="10"/>
    </row>
    <row r="5" spans="1:22" x14ac:dyDescent="0.25">
      <c r="A5" s="11"/>
      <c r="B5" s="12">
        <v>2</v>
      </c>
      <c r="C5" s="13">
        <v>786</v>
      </c>
      <c r="D5" s="14" t="s">
        <v>20</v>
      </c>
      <c r="E5" s="15" t="s">
        <v>21</v>
      </c>
      <c r="F5" s="15" t="s">
        <v>22</v>
      </c>
      <c r="G5" s="13" t="s">
        <v>23</v>
      </c>
      <c r="H5" s="16">
        <v>291</v>
      </c>
      <c r="I5" s="16"/>
      <c r="J5" s="16"/>
      <c r="K5" s="17"/>
      <c r="L5" s="18">
        <f>SUM(H5:K5)</f>
        <v>291</v>
      </c>
      <c r="M5" s="19" t="s">
        <v>19</v>
      </c>
      <c r="N5" s="20" t="s">
        <v>24</v>
      </c>
      <c r="O5" s="19"/>
      <c r="Q5" s="23"/>
      <c r="R5" s="22"/>
      <c r="S5" s="22"/>
      <c r="T5" s="22"/>
      <c r="U5" s="10"/>
      <c r="V5" s="10"/>
    </row>
    <row r="6" spans="1:22" x14ac:dyDescent="0.25">
      <c r="A6" s="11"/>
      <c r="B6" s="12">
        <v>3</v>
      </c>
      <c r="C6" s="13">
        <v>1467</v>
      </c>
      <c r="D6" s="14" t="s">
        <v>25</v>
      </c>
      <c r="E6" s="15" t="s">
        <v>26</v>
      </c>
      <c r="F6" s="15" t="s">
        <v>27</v>
      </c>
      <c r="G6" s="13" t="s">
        <v>23</v>
      </c>
      <c r="H6" s="16">
        <v>290</v>
      </c>
      <c r="I6" s="16"/>
      <c r="J6" s="16"/>
      <c r="K6" s="17"/>
      <c r="L6" s="18">
        <f>SUM(H6:K6)</f>
        <v>290</v>
      </c>
      <c r="M6" s="19" t="s">
        <v>19</v>
      </c>
      <c r="N6" s="20" t="s">
        <v>24</v>
      </c>
      <c r="O6" s="19"/>
      <c r="Q6" s="23"/>
      <c r="R6" s="22"/>
      <c r="S6" s="22"/>
      <c r="T6" s="22"/>
      <c r="U6" s="10"/>
      <c r="V6" s="10"/>
    </row>
    <row r="7" spans="1:22" x14ac:dyDescent="0.25">
      <c r="A7" s="11"/>
      <c r="B7" s="12">
        <v>4</v>
      </c>
      <c r="C7" s="13">
        <v>2434</v>
      </c>
      <c r="D7" s="14" t="s">
        <v>28</v>
      </c>
      <c r="E7" s="15" t="s">
        <v>29</v>
      </c>
      <c r="F7" s="15" t="s">
        <v>30</v>
      </c>
      <c r="G7" s="13" t="s">
        <v>30</v>
      </c>
      <c r="H7" s="16">
        <v>289</v>
      </c>
      <c r="I7" s="16"/>
      <c r="J7" s="16"/>
      <c r="K7" s="17"/>
      <c r="L7" s="18">
        <f>SUM(H7:K7)</f>
        <v>289</v>
      </c>
      <c r="M7" s="19" t="s">
        <v>19</v>
      </c>
      <c r="N7" s="20"/>
      <c r="O7" s="19"/>
      <c r="Q7" s="23"/>
      <c r="R7" s="22"/>
      <c r="S7" s="22"/>
      <c r="T7" s="22"/>
      <c r="U7" s="10"/>
      <c r="V7" s="10"/>
    </row>
    <row r="8" spans="1:22" x14ac:dyDescent="0.25">
      <c r="B8" s="24"/>
      <c r="C8" s="25"/>
      <c r="D8" s="26"/>
      <c r="E8" s="25"/>
      <c r="F8" s="25"/>
      <c r="G8" s="25"/>
      <c r="H8" s="27"/>
      <c r="I8" s="27"/>
      <c r="J8" s="27"/>
      <c r="K8" s="28"/>
      <c r="L8" s="29"/>
      <c r="M8" s="30"/>
      <c r="N8" s="31"/>
      <c r="O8" s="30"/>
      <c r="Q8" s="10"/>
      <c r="R8" s="10"/>
      <c r="S8" s="10"/>
      <c r="T8" s="10"/>
      <c r="U8" s="10"/>
      <c r="V8" s="10"/>
    </row>
    <row r="9" spans="1:22" x14ac:dyDescent="0.25">
      <c r="A9" s="11"/>
      <c r="B9" s="12"/>
      <c r="C9" s="13"/>
      <c r="D9" s="14"/>
      <c r="E9" s="13"/>
      <c r="F9" s="13"/>
      <c r="G9" s="32"/>
      <c r="H9" s="16"/>
      <c r="I9" s="16"/>
      <c r="J9" s="16"/>
      <c r="K9" s="17"/>
      <c r="L9" s="17"/>
      <c r="M9" s="33" t="s">
        <v>21</v>
      </c>
      <c r="N9" s="34" t="b">
        <f>L9&gt;=297</f>
        <v>0</v>
      </c>
      <c r="O9" s="35"/>
      <c r="Q9" s="10"/>
      <c r="R9" s="10"/>
      <c r="S9" s="10"/>
      <c r="T9" s="10"/>
      <c r="U9" s="10"/>
      <c r="V9" s="10"/>
    </row>
    <row r="10" spans="1:22" x14ac:dyDescent="0.25">
      <c r="B10" s="24"/>
      <c r="C10" s="25"/>
      <c r="D10" s="26"/>
      <c r="E10" s="25"/>
      <c r="F10" s="25"/>
      <c r="G10" s="25"/>
      <c r="H10" s="27"/>
      <c r="I10" s="27"/>
      <c r="J10" s="27"/>
      <c r="K10" s="28"/>
      <c r="L10" s="29"/>
      <c r="M10" s="30"/>
      <c r="N10" s="31"/>
      <c r="O10" s="30"/>
      <c r="Q10" s="10"/>
      <c r="R10" s="10"/>
      <c r="S10" s="10"/>
      <c r="T10" s="10"/>
      <c r="U10" s="10"/>
      <c r="V10" s="10"/>
    </row>
    <row r="11" spans="1:22" x14ac:dyDescent="0.25">
      <c r="A11" s="11"/>
      <c r="B11" s="12">
        <f>B10+1</f>
        <v>1</v>
      </c>
      <c r="C11" s="36">
        <v>1783</v>
      </c>
      <c r="D11" s="37" t="s">
        <v>31</v>
      </c>
      <c r="E11" s="32" t="s">
        <v>32</v>
      </c>
      <c r="F11" s="13" t="s">
        <v>33</v>
      </c>
      <c r="G11" s="16" t="s">
        <v>34</v>
      </c>
      <c r="H11" s="16">
        <v>294</v>
      </c>
      <c r="I11" s="16"/>
      <c r="J11" s="16" t="s">
        <v>24</v>
      </c>
      <c r="K11" s="17"/>
      <c r="L11" s="38">
        <f t="shared" ref="L11:L19" si="0">SUM(H11:K11)</f>
        <v>294</v>
      </c>
      <c r="M11" s="33" t="s">
        <v>35</v>
      </c>
      <c r="N11" s="34" t="b">
        <f t="shared" ref="N11:N19" si="1">L11&gt;=294</f>
        <v>1</v>
      </c>
      <c r="O11" s="39" t="s">
        <v>21</v>
      </c>
      <c r="P11" s="40"/>
      <c r="Q11" s="22"/>
      <c r="R11" s="23"/>
      <c r="S11" s="22"/>
      <c r="T11" s="22"/>
      <c r="U11" s="22"/>
      <c r="V11" s="10"/>
    </row>
    <row r="12" spans="1:22" x14ac:dyDescent="0.25">
      <c r="A12" s="11"/>
      <c r="B12" s="12">
        <f>B11+1</f>
        <v>2</v>
      </c>
      <c r="C12" s="41">
        <v>1383</v>
      </c>
      <c r="D12" s="42" t="s">
        <v>36</v>
      </c>
      <c r="E12" s="41" t="s">
        <v>21</v>
      </c>
      <c r="F12" s="41" t="s">
        <v>18</v>
      </c>
      <c r="G12" s="16" t="s">
        <v>37</v>
      </c>
      <c r="H12" s="16">
        <v>291</v>
      </c>
      <c r="I12" s="16"/>
      <c r="J12" s="16" t="s">
        <v>24</v>
      </c>
      <c r="K12" s="17"/>
      <c r="L12" s="38">
        <f t="shared" si="0"/>
        <v>291</v>
      </c>
      <c r="M12" s="33" t="s">
        <v>35</v>
      </c>
      <c r="N12" s="34" t="b">
        <f t="shared" si="1"/>
        <v>0</v>
      </c>
      <c r="O12" s="39"/>
      <c r="P12" s="43" t="s">
        <v>38</v>
      </c>
      <c r="Q12" s="10"/>
      <c r="R12" s="10"/>
      <c r="S12" s="10"/>
      <c r="T12" s="10"/>
      <c r="U12" s="10"/>
      <c r="V12" s="10"/>
    </row>
    <row r="13" spans="1:22" x14ac:dyDescent="0.25">
      <c r="A13" s="11"/>
      <c r="B13" s="12">
        <f>B12+1</f>
        <v>3</v>
      </c>
      <c r="C13" s="13">
        <v>2296</v>
      </c>
      <c r="D13" s="14" t="s">
        <v>39</v>
      </c>
      <c r="E13" s="15" t="s">
        <v>40</v>
      </c>
      <c r="F13" s="15" t="s">
        <v>27</v>
      </c>
      <c r="G13" s="16" t="s">
        <v>23</v>
      </c>
      <c r="H13" s="16">
        <v>291</v>
      </c>
      <c r="I13" s="16"/>
      <c r="J13" s="16" t="s">
        <v>24</v>
      </c>
      <c r="K13" s="17"/>
      <c r="L13" s="38">
        <f t="shared" si="0"/>
        <v>291</v>
      </c>
      <c r="M13" s="33" t="s">
        <v>35</v>
      </c>
      <c r="N13" s="34" t="b">
        <f t="shared" si="1"/>
        <v>0</v>
      </c>
      <c r="O13" s="39"/>
      <c r="P13" s="43" t="s">
        <v>41</v>
      </c>
      <c r="Q13" s="10"/>
      <c r="R13" s="10"/>
      <c r="S13" s="10"/>
      <c r="T13" s="10"/>
      <c r="U13" s="10"/>
      <c r="V13" s="10"/>
    </row>
    <row r="14" spans="1:22" x14ac:dyDescent="0.25">
      <c r="A14" s="11"/>
      <c r="B14" s="12">
        <f>B13+1</f>
        <v>4</v>
      </c>
      <c r="C14" s="36">
        <v>322</v>
      </c>
      <c r="D14" s="37" t="s">
        <v>42</v>
      </c>
      <c r="E14" s="32" t="s">
        <v>40</v>
      </c>
      <c r="F14" s="13" t="s">
        <v>27</v>
      </c>
      <c r="G14" s="16" t="s">
        <v>23</v>
      </c>
      <c r="H14" s="16">
        <v>288</v>
      </c>
      <c r="I14" s="16"/>
      <c r="J14" s="16"/>
      <c r="K14" s="17"/>
      <c r="L14" s="38">
        <f t="shared" si="0"/>
        <v>288</v>
      </c>
      <c r="M14" s="33" t="s">
        <v>35</v>
      </c>
      <c r="N14" s="34" t="b">
        <f t="shared" si="1"/>
        <v>0</v>
      </c>
      <c r="O14" s="39"/>
      <c r="P14" s="44"/>
      <c r="Q14" s="10"/>
      <c r="R14" s="10"/>
      <c r="S14" s="10"/>
      <c r="T14" s="10"/>
      <c r="U14" s="10"/>
      <c r="V14" s="10"/>
    </row>
    <row r="15" spans="1:22" x14ac:dyDescent="0.25">
      <c r="A15" s="11"/>
      <c r="B15" s="12">
        <v>5</v>
      </c>
      <c r="C15" s="36">
        <v>1041</v>
      </c>
      <c r="D15" s="37" t="s">
        <v>43</v>
      </c>
      <c r="E15" s="32" t="s">
        <v>44</v>
      </c>
      <c r="F15" s="13" t="s">
        <v>33</v>
      </c>
      <c r="G15" s="16"/>
      <c r="H15" s="16">
        <v>280</v>
      </c>
      <c r="I15" s="16"/>
      <c r="J15" s="16"/>
      <c r="K15" s="17"/>
      <c r="L15" s="38">
        <f t="shared" si="0"/>
        <v>280</v>
      </c>
      <c r="M15" s="33" t="s">
        <v>35</v>
      </c>
      <c r="N15" s="34" t="b">
        <f t="shared" si="1"/>
        <v>0</v>
      </c>
      <c r="O15" s="39"/>
      <c r="P15" s="44"/>
      <c r="Q15" s="10"/>
      <c r="R15" s="10"/>
      <c r="S15" s="10"/>
      <c r="T15" s="10"/>
      <c r="U15" s="10"/>
      <c r="V15" s="10"/>
    </row>
    <row r="16" spans="1:22" x14ac:dyDescent="0.25">
      <c r="A16" s="11"/>
      <c r="B16" s="12">
        <f>B15+1</f>
        <v>6</v>
      </c>
      <c r="C16" s="36">
        <v>1475</v>
      </c>
      <c r="D16" s="37" t="s">
        <v>45</v>
      </c>
      <c r="E16" s="32" t="s">
        <v>35</v>
      </c>
      <c r="F16" s="13" t="s">
        <v>27</v>
      </c>
      <c r="G16" s="16" t="s">
        <v>23</v>
      </c>
      <c r="H16" s="16">
        <v>279</v>
      </c>
      <c r="I16" s="16"/>
      <c r="J16" s="16"/>
      <c r="K16" s="17"/>
      <c r="L16" s="38">
        <f t="shared" si="0"/>
        <v>279</v>
      </c>
      <c r="M16" s="33" t="s">
        <v>35</v>
      </c>
      <c r="N16" s="34" t="b">
        <f t="shared" si="1"/>
        <v>0</v>
      </c>
      <c r="O16" s="39"/>
      <c r="P16" s="44"/>
      <c r="Q16" s="10"/>
      <c r="R16" s="10"/>
      <c r="S16" s="10"/>
      <c r="T16" s="10"/>
      <c r="U16" s="10"/>
      <c r="V16" s="10"/>
    </row>
    <row r="17" spans="1:22" ht="25.5" x14ac:dyDescent="0.25">
      <c r="A17" s="11"/>
      <c r="B17" s="12">
        <f>B16+1</f>
        <v>7</v>
      </c>
      <c r="C17" s="45">
        <v>3623</v>
      </c>
      <c r="D17" s="37" t="s">
        <v>46</v>
      </c>
      <c r="E17" s="34" t="s">
        <v>47</v>
      </c>
      <c r="F17" s="46" t="s">
        <v>48</v>
      </c>
      <c r="G17" s="16"/>
      <c r="H17" s="16">
        <v>272</v>
      </c>
      <c r="I17" s="16"/>
      <c r="J17" s="16" t="s">
        <v>24</v>
      </c>
      <c r="K17" s="17"/>
      <c r="L17" s="38">
        <f t="shared" si="0"/>
        <v>272</v>
      </c>
      <c r="M17" s="33" t="s">
        <v>35</v>
      </c>
      <c r="N17" s="34" t="b">
        <f t="shared" si="1"/>
        <v>0</v>
      </c>
      <c r="O17" s="39"/>
      <c r="P17" s="44"/>
      <c r="Q17" s="10"/>
      <c r="R17" s="10"/>
      <c r="S17" s="10"/>
      <c r="T17" s="10"/>
      <c r="U17" s="10"/>
      <c r="V17" s="10"/>
    </row>
    <row r="18" spans="1:22" x14ac:dyDescent="0.25">
      <c r="A18" s="11"/>
      <c r="B18" s="12">
        <f>B17+1</f>
        <v>8</v>
      </c>
      <c r="C18" s="13">
        <v>506</v>
      </c>
      <c r="D18" s="14" t="s">
        <v>49</v>
      </c>
      <c r="E18" s="15" t="s">
        <v>35</v>
      </c>
      <c r="F18" s="15" t="s">
        <v>30</v>
      </c>
      <c r="G18" s="16" t="s">
        <v>30</v>
      </c>
      <c r="H18" s="16">
        <v>269</v>
      </c>
      <c r="I18" s="16"/>
      <c r="J18" s="16" t="s">
        <v>24</v>
      </c>
      <c r="K18" s="17"/>
      <c r="L18" s="38">
        <f t="shared" si="0"/>
        <v>269</v>
      </c>
      <c r="M18" s="33" t="s">
        <v>35</v>
      </c>
      <c r="N18" s="34" t="b">
        <f t="shared" si="1"/>
        <v>0</v>
      </c>
      <c r="O18" s="39"/>
      <c r="P18" s="44"/>
      <c r="Q18" s="10"/>
      <c r="R18" s="10"/>
      <c r="S18" s="10"/>
      <c r="T18" s="10"/>
      <c r="U18" s="10"/>
      <c r="V18" s="10"/>
    </row>
    <row r="19" spans="1:22" x14ac:dyDescent="0.25">
      <c r="A19" s="11"/>
      <c r="B19" s="12">
        <f>B18+1</f>
        <v>9</v>
      </c>
      <c r="C19" s="36">
        <v>709</v>
      </c>
      <c r="D19" s="37" t="s">
        <v>50</v>
      </c>
      <c r="E19" s="32"/>
      <c r="F19" s="13"/>
      <c r="G19" s="16"/>
      <c r="H19" s="16">
        <v>256</v>
      </c>
      <c r="I19" s="16"/>
      <c r="J19" s="16"/>
      <c r="K19" s="17"/>
      <c r="L19" s="38">
        <f t="shared" si="0"/>
        <v>256</v>
      </c>
      <c r="M19" s="33" t="s">
        <v>35</v>
      </c>
      <c r="N19" s="34" t="b">
        <f t="shared" si="1"/>
        <v>0</v>
      </c>
      <c r="O19" s="39"/>
      <c r="P19" s="44"/>
      <c r="Q19" s="10"/>
      <c r="R19" s="10"/>
      <c r="S19" s="10"/>
      <c r="T19" s="10"/>
      <c r="U19" s="10"/>
      <c r="V19" s="10"/>
    </row>
    <row r="20" spans="1:22" x14ac:dyDescent="0.25">
      <c r="B20" s="24"/>
      <c r="C20" s="47"/>
      <c r="D20" s="47"/>
      <c r="E20" s="24"/>
      <c r="F20" s="47"/>
      <c r="G20" s="47"/>
      <c r="H20" s="27"/>
      <c r="I20" s="27"/>
      <c r="J20" s="27"/>
      <c r="K20" s="28"/>
      <c r="L20" s="29"/>
      <c r="M20" s="30"/>
      <c r="N20" s="31"/>
      <c r="O20" s="48"/>
      <c r="P20" s="44"/>
      <c r="Q20" s="10"/>
      <c r="R20" s="10"/>
      <c r="S20" s="10"/>
      <c r="T20" s="10"/>
      <c r="U20" s="10"/>
      <c r="V20" s="10"/>
    </row>
    <row r="21" spans="1:22" x14ac:dyDescent="0.25">
      <c r="A21" s="11"/>
      <c r="B21" s="12">
        <v>1</v>
      </c>
      <c r="C21" s="13">
        <v>1281</v>
      </c>
      <c r="D21" s="14" t="s">
        <v>51</v>
      </c>
      <c r="E21" s="15" t="s">
        <v>52</v>
      </c>
      <c r="F21" s="15" t="s">
        <v>48</v>
      </c>
      <c r="G21" s="13" t="s">
        <v>53</v>
      </c>
      <c r="H21" s="16">
        <v>290</v>
      </c>
      <c r="I21" s="16"/>
      <c r="J21" s="16" t="s">
        <v>24</v>
      </c>
      <c r="K21" s="17"/>
      <c r="L21" s="38">
        <f t="shared" ref="L21:L32" si="2">SUM(H21:K21)</f>
        <v>290</v>
      </c>
      <c r="M21" s="33" t="s">
        <v>17</v>
      </c>
      <c r="N21" s="34" t="b">
        <f t="shared" ref="N21:N32" si="3">L21&gt;=290</f>
        <v>1</v>
      </c>
      <c r="O21" s="39" t="s">
        <v>35</v>
      </c>
      <c r="P21" s="44"/>
    </row>
    <row r="22" spans="1:22" x14ac:dyDescent="0.25">
      <c r="A22" s="11"/>
      <c r="B22" s="12">
        <v>2</v>
      </c>
      <c r="C22" s="13">
        <v>1314</v>
      </c>
      <c r="D22" s="14" t="s">
        <v>54</v>
      </c>
      <c r="E22" s="15" t="s">
        <v>55</v>
      </c>
      <c r="F22" s="15" t="s">
        <v>30</v>
      </c>
      <c r="G22" s="13" t="s">
        <v>30</v>
      </c>
      <c r="H22" s="16">
        <v>285</v>
      </c>
      <c r="I22" s="16"/>
      <c r="J22" s="16" t="s">
        <v>24</v>
      </c>
      <c r="K22" s="17"/>
      <c r="L22" s="38">
        <f t="shared" si="2"/>
        <v>285</v>
      </c>
      <c r="M22" s="33" t="s">
        <v>17</v>
      </c>
      <c r="N22" s="34" t="b">
        <f t="shared" si="3"/>
        <v>0</v>
      </c>
      <c r="O22" s="39"/>
      <c r="P22" s="44"/>
      <c r="Q22" s="50"/>
      <c r="R22" s="51"/>
      <c r="S22" s="51"/>
      <c r="T22" s="49"/>
      <c r="U22" s="10"/>
      <c r="V22" s="10"/>
    </row>
    <row r="23" spans="1:22" x14ac:dyDescent="0.25">
      <c r="A23" s="11"/>
      <c r="B23" s="12">
        <v>3</v>
      </c>
      <c r="C23" s="41">
        <v>1268</v>
      </c>
      <c r="D23" s="42" t="s">
        <v>56</v>
      </c>
      <c r="E23" s="41" t="s">
        <v>55</v>
      </c>
      <c r="F23" s="41" t="s">
        <v>30</v>
      </c>
      <c r="G23" s="41" t="s">
        <v>30</v>
      </c>
      <c r="H23" s="16">
        <v>282</v>
      </c>
      <c r="I23" s="16"/>
      <c r="J23" s="16" t="s">
        <v>24</v>
      </c>
      <c r="K23" s="17"/>
      <c r="L23" s="38">
        <f t="shared" si="2"/>
        <v>282</v>
      </c>
      <c r="M23" s="33" t="s">
        <v>17</v>
      </c>
      <c r="N23" s="34" t="b">
        <f t="shared" si="3"/>
        <v>0</v>
      </c>
      <c r="O23" s="39"/>
      <c r="P23" s="43" t="s">
        <v>57</v>
      </c>
    </row>
    <row r="24" spans="1:22" x14ac:dyDescent="0.25">
      <c r="A24" s="11"/>
      <c r="B24" s="12">
        <v>4</v>
      </c>
      <c r="C24" s="13">
        <v>1618</v>
      </c>
      <c r="D24" s="14" t="s">
        <v>58</v>
      </c>
      <c r="E24" s="15" t="s">
        <v>59</v>
      </c>
      <c r="F24" s="15" t="s">
        <v>60</v>
      </c>
      <c r="G24" s="13" t="s">
        <v>61</v>
      </c>
      <c r="H24" s="16">
        <v>282</v>
      </c>
      <c r="I24" s="16"/>
      <c r="J24" s="16" t="s">
        <v>24</v>
      </c>
      <c r="K24" s="17"/>
      <c r="L24" s="38">
        <f t="shared" si="2"/>
        <v>282</v>
      </c>
      <c r="M24" s="33" t="s">
        <v>17</v>
      </c>
      <c r="N24" s="34" t="b">
        <f t="shared" si="3"/>
        <v>0</v>
      </c>
      <c r="O24" s="39"/>
      <c r="P24" s="43" t="s">
        <v>62</v>
      </c>
    </row>
    <row r="25" spans="1:22" x14ac:dyDescent="0.25">
      <c r="A25" s="11"/>
      <c r="B25" s="12">
        <v>5</v>
      </c>
      <c r="C25" s="13">
        <v>1412</v>
      </c>
      <c r="D25" s="14" t="s">
        <v>63</v>
      </c>
      <c r="E25" s="15" t="s">
        <v>40</v>
      </c>
      <c r="F25" s="15" t="s">
        <v>22</v>
      </c>
      <c r="G25" s="13" t="s">
        <v>23</v>
      </c>
      <c r="H25" s="16">
        <v>280</v>
      </c>
      <c r="I25" s="16"/>
      <c r="J25" s="16" t="s">
        <v>24</v>
      </c>
      <c r="K25" s="17"/>
      <c r="L25" s="38">
        <f t="shared" si="2"/>
        <v>280</v>
      </c>
      <c r="M25" s="33" t="s">
        <v>17</v>
      </c>
      <c r="N25" s="34" t="b">
        <f t="shared" si="3"/>
        <v>0</v>
      </c>
      <c r="O25" s="39"/>
      <c r="P25" s="40"/>
    </row>
    <row r="26" spans="1:22" x14ac:dyDescent="0.25">
      <c r="A26" s="11"/>
      <c r="B26" s="12">
        <v>6</v>
      </c>
      <c r="C26" s="41">
        <v>1775</v>
      </c>
      <c r="D26" s="42" t="s">
        <v>64</v>
      </c>
      <c r="E26" s="41" t="s">
        <v>65</v>
      </c>
      <c r="F26" s="41"/>
      <c r="G26" s="52"/>
      <c r="H26" s="16">
        <v>280</v>
      </c>
      <c r="I26" s="16"/>
      <c r="J26" s="16"/>
      <c r="K26" s="17"/>
      <c r="L26" s="38">
        <f t="shared" si="2"/>
        <v>280</v>
      </c>
      <c r="M26" s="33" t="s">
        <v>17</v>
      </c>
      <c r="N26" s="34" t="b">
        <f t="shared" si="3"/>
        <v>0</v>
      </c>
      <c r="O26" s="39"/>
      <c r="P26" s="40"/>
    </row>
    <row r="27" spans="1:22" x14ac:dyDescent="0.25">
      <c r="A27" s="11"/>
      <c r="B27" s="12">
        <v>7</v>
      </c>
      <c r="C27" s="13">
        <v>2213</v>
      </c>
      <c r="D27" s="14" t="s">
        <v>66</v>
      </c>
      <c r="E27" s="15" t="s">
        <v>55</v>
      </c>
      <c r="F27" s="15" t="s">
        <v>60</v>
      </c>
      <c r="G27" s="13" t="s">
        <v>61</v>
      </c>
      <c r="H27" s="16">
        <v>274</v>
      </c>
      <c r="I27" s="16"/>
      <c r="J27" s="16" t="s">
        <v>24</v>
      </c>
      <c r="K27" s="17"/>
      <c r="L27" s="38">
        <f t="shared" si="2"/>
        <v>274</v>
      </c>
      <c r="M27" s="33" t="s">
        <v>17</v>
      </c>
      <c r="N27" s="34" t="b">
        <f t="shared" si="3"/>
        <v>0</v>
      </c>
      <c r="O27" s="39"/>
      <c r="P27" s="40"/>
    </row>
    <row r="28" spans="1:22" x14ac:dyDescent="0.25">
      <c r="A28" s="11"/>
      <c r="B28" s="12">
        <v>8</v>
      </c>
      <c r="C28" s="41">
        <v>2138</v>
      </c>
      <c r="D28" s="42" t="s">
        <v>67</v>
      </c>
      <c r="E28" s="41" t="s">
        <v>68</v>
      </c>
      <c r="F28" s="41"/>
      <c r="G28" s="52"/>
      <c r="H28" s="16">
        <v>272</v>
      </c>
      <c r="I28" s="16"/>
      <c r="J28" s="16"/>
      <c r="K28" s="17"/>
      <c r="L28" s="38">
        <f t="shared" si="2"/>
        <v>272</v>
      </c>
      <c r="M28" s="33" t="s">
        <v>17</v>
      </c>
      <c r="N28" s="34" t="b">
        <f t="shared" si="3"/>
        <v>0</v>
      </c>
      <c r="O28" s="39"/>
      <c r="P28" s="40"/>
    </row>
    <row r="29" spans="1:22" x14ac:dyDescent="0.25">
      <c r="A29" s="11"/>
      <c r="B29" s="12">
        <v>9</v>
      </c>
      <c r="C29" s="13">
        <v>1060</v>
      </c>
      <c r="D29" s="14" t="s">
        <v>69</v>
      </c>
      <c r="E29" s="15" t="s">
        <v>70</v>
      </c>
      <c r="F29" s="15" t="s">
        <v>48</v>
      </c>
      <c r="G29" s="13" t="s">
        <v>53</v>
      </c>
      <c r="H29" s="16">
        <v>270</v>
      </c>
      <c r="I29" s="16"/>
      <c r="J29" s="16" t="s">
        <v>24</v>
      </c>
      <c r="K29" s="17"/>
      <c r="L29" s="38">
        <f t="shared" si="2"/>
        <v>270</v>
      </c>
      <c r="M29" s="33" t="s">
        <v>17</v>
      </c>
      <c r="N29" s="34" t="b">
        <f t="shared" si="3"/>
        <v>0</v>
      </c>
      <c r="O29" s="53"/>
      <c r="P29" s="40"/>
      <c r="Q29" s="10"/>
      <c r="R29" s="10"/>
      <c r="S29" s="10"/>
      <c r="T29" s="10"/>
      <c r="U29" s="10"/>
      <c r="V29" s="10"/>
    </row>
    <row r="30" spans="1:22" x14ac:dyDescent="0.25">
      <c r="A30" s="11"/>
      <c r="B30" s="12">
        <v>10</v>
      </c>
      <c r="C30" s="13">
        <v>921</v>
      </c>
      <c r="D30" s="14" t="s">
        <v>71</v>
      </c>
      <c r="E30" s="15" t="s">
        <v>72</v>
      </c>
      <c r="F30" s="15" t="s">
        <v>22</v>
      </c>
      <c r="G30" s="13" t="s">
        <v>23</v>
      </c>
      <c r="H30" s="16">
        <v>268</v>
      </c>
      <c r="I30" s="16"/>
      <c r="J30" s="16"/>
      <c r="K30" s="17"/>
      <c r="L30" s="38">
        <f t="shared" si="2"/>
        <v>268</v>
      </c>
      <c r="M30" s="33" t="s">
        <v>17</v>
      </c>
      <c r="N30" s="34" t="b">
        <f t="shared" si="3"/>
        <v>0</v>
      </c>
      <c r="O30" s="39"/>
      <c r="P30" s="40"/>
    </row>
    <row r="31" spans="1:22" x14ac:dyDescent="0.25">
      <c r="A31" s="11"/>
      <c r="B31" s="12">
        <v>11</v>
      </c>
      <c r="C31" s="41">
        <v>1809</v>
      </c>
      <c r="D31" s="42" t="s">
        <v>67</v>
      </c>
      <c r="E31" s="41" t="s">
        <v>73</v>
      </c>
      <c r="F31" s="41"/>
      <c r="G31" s="52"/>
      <c r="H31" s="16">
        <v>268</v>
      </c>
      <c r="I31" s="16"/>
      <c r="J31" s="16"/>
      <c r="K31" s="17"/>
      <c r="L31" s="38">
        <f t="shared" si="2"/>
        <v>268</v>
      </c>
      <c r="M31" s="33" t="s">
        <v>17</v>
      </c>
      <c r="N31" s="34" t="b">
        <f t="shared" si="3"/>
        <v>0</v>
      </c>
      <c r="O31" s="39"/>
      <c r="P31" s="40"/>
    </row>
    <row r="32" spans="1:22" x14ac:dyDescent="0.25">
      <c r="A32" s="11"/>
      <c r="B32" s="12">
        <v>12</v>
      </c>
      <c r="C32" s="13">
        <v>2105</v>
      </c>
      <c r="D32" s="14" t="s">
        <v>74</v>
      </c>
      <c r="E32" s="15" t="s">
        <v>75</v>
      </c>
      <c r="F32" s="15" t="s">
        <v>60</v>
      </c>
      <c r="G32" s="13" t="s">
        <v>61</v>
      </c>
      <c r="H32" s="16">
        <v>265</v>
      </c>
      <c r="I32" s="16"/>
      <c r="J32" s="16" t="s">
        <v>24</v>
      </c>
      <c r="K32" s="17"/>
      <c r="L32" s="38">
        <f t="shared" si="2"/>
        <v>265</v>
      </c>
      <c r="M32" s="33" t="s">
        <v>17</v>
      </c>
      <c r="N32" s="34" t="b">
        <f t="shared" si="3"/>
        <v>0</v>
      </c>
      <c r="O32" s="39"/>
      <c r="P32" s="40"/>
    </row>
    <row r="33" spans="1:16" x14ac:dyDescent="0.25">
      <c r="B33" s="24"/>
      <c r="C33" s="54"/>
      <c r="D33" s="54"/>
      <c r="E33" s="55"/>
      <c r="F33" s="54"/>
      <c r="G33" s="25"/>
      <c r="H33" s="27"/>
      <c r="I33" s="27"/>
      <c r="J33" s="27"/>
      <c r="K33" s="28"/>
      <c r="L33" s="28"/>
      <c r="M33" s="30"/>
      <c r="N33" s="31"/>
      <c r="O33" s="48"/>
      <c r="P33" s="40"/>
    </row>
    <row r="34" spans="1:16" x14ac:dyDescent="0.25">
      <c r="A34" s="11"/>
      <c r="B34" s="12">
        <v>1</v>
      </c>
      <c r="C34" s="13">
        <v>1784</v>
      </c>
      <c r="D34" s="14" t="s">
        <v>76</v>
      </c>
      <c r="E34" s="15" t="s">
        <v>77</v>
      </c>
      <c r="F34" s="15" t="s">
        <v>33</v>
      </c>
      <c r="G34" s="13"/>
      <c r="H34" s="16">
        <v>278</v>
      </c>
      <c r="I34" s="16"/>
      <c r="J34" s="16"/>
      <c r="K34" s="17"/>
      <c r="L34" s="38">
        <f t="shared" ref="L34:L59" si="4">SUM(H34:K34)</f>
        <v>278</v>
      </c>
      <c r="M34" s="33" t="s">
        <v>26</v>
      </c>
      <c r="N34" s="34" t="b">
        <f t="shared" ref="N34:N59" si="5">L34&gt;=281</f>
        <v>0</v>
      </c>
      <c r="O34" s="56"/>
      <c r="P34" s="57"/>
    </row>
    <row r="35" spans="1:16" x14ac:dyDescent="0.25">
      <c r="A35" s="11"/>
      <c r="B35" s="12">
        <v>2</v>
      </c>
      <c r="C35" s="13">
        <v>1051</v>
      </c>
      <c r="D35" s="14" t="s">
        <v>78</v>
      </c>
      <c r="E35" s="15" t="s">
        <v>40</v>
      </c>
      <c r="F35" s="15" t="s">
        <v>30</v>
      </c>
      <c r="G35" s="13" t="s">
        <v>30</v>
      </c>
      <c r="H35" s="16">
        <v>274</v>
      </c>
      <c r="I35" s="16"/>
      <c r="J35" s="16"/>
      <c r="K35" s="17"/>
      <c r="L35" s="38">
        <f t="shared" si="4"/>
        <v>274</v>
      </c>
      <c r="M35" s="33" t="s">
        <v>26</v>
      </c>
      <c r="N35" s="34" t="b">
        <f t="shared" si="5"/>
        <v>0</v>
      </c>
      <c r="O35" s="58"/>
      <c r="P35" s="57" t="s">
        <v>79</v>
      </c>
    </row>
    <row r="36" spans="1:16" x14ac:dyDescent="0.25">
      <c r="A36" s="11"/>
      <c r="B36" s="12">
        <v>3</v>
      </c>
      <c r="C36" s="13">
        <v>2786</v>
      </c>
      <c r="D36" s="14" t="s">
        <v>45</v>
      </c>
      <c r="E36" s="13" t="s">
        <v>80</v>
      </c>
      <c r="F36" s="13" t="s">
        <v>18</v>
      </c>
      <c r="G36" s="32" t="s">
        <v>81</v>
      </c>
      <c r="H36" s="16">
        <v>274</v>
      </c>
      <c r="I36" s="16"/>
      <c r="J36" s="16" t="s">
        <v>24</v>
      </c>
      <c r="K36" s="17"/>
      <c r="L36" s="38">
        <f t="shared" si="4"/>
        <v>274</v>
      </c>
      <c r="M36" s="33" t="s">
        <v>26</v>
      </c>
      <c r="N36" s="34" t="b">
        <f t="shared" si="5"/>
        <v>0</v>
      </c>
      <c r="O36" s="58"/>
      <c r="P36" s="57" t="s">
        <v>82</v>
      </c>
    </row>
    <row r="37" spans="1:16" x14ac:dyDescent="0.25">
      <c r="A37" s="11"/>
      <c r="B37" s="12">
        <v>4</v>
      </c>
      <c r="C37" s="13">
        <v>1921</v>
      </c>
      <c r="D37" s="14" t="s">
        <v>83</v>
      </c>
      <c r="E37" s="15" t="s">
        <v>84</v>
      </c>
      <c r="F37" s="15" t="s">
        <v>27</v>
      </c>
      <c r="G37" s="13" t="s">
        <v>23</v>
      </c>
      <c r="H37" s="16">
        <v>272</v>
      </c>
      <c r="I37" s="16"/>
      <c r="J37" s="16" t="s">
        <v>24</v>
      </c>
      <c r="K37" s="17"/>
      <c r="L37" s="38">
        <f t="shared" si="4"/>
        <v>272</v>
      </c>
      <c r="M37" s="33" t="s">
        <v>26</v>
      </c>
      <c r="N37" s="34" t="b">
        <f t="shared" si="5"/>
        <v>0</v>
      </c>
      <c r="O37" s="59"/>
      <c r="P37" s="57"/>
    </row>
    <row r="38" spans="1:16" x14ac:dyDescent="0.25">
      <c r="A38" s="11"/>
      <c r="B38" s="12">
        <v>5</v>
      </c>
      <c r="C38" s="13">
        <v>1719</v>
      </c>
      <c r="D38" s="14" t="s">
        <v>85</v>
      </c>
      <c r="E38" s="15" t="s">
        <v>32</v>
      </c>
      <c r="F38" s="15" t="s">
        <v>60</v>
      </c>
      <c r="G38" s="13" t="s">
        <v>61</v>
      </c>
      <c r="H38" s="16">
        <v>270</v>
      </c>
      <c r="I38" s="16"/>
      <c r="J38" s="16" t="s">
        <v>24</v>
      </c>
      <c r="K38" s="17"/>
      <c r="L38" s="38">
        <f t="shared" si="4"/>
        <v>270</v>
      </c>
      <c r="M38" s="33" t="s">
        <v>26</v>
      </c>
      <c r="N38" s="34" t="b">
        <f t="shared" si="5"/>
        <v>0</v>
      </c>
      <c r="O38" s="60"/>
      <c r="P38" s="57"/>
    </row>
    <row r="39" spans="1:16" x14ac:dyDescent="0.25">
      <c r="A39" s="11"/>
      <c r="B39" s="12">
        <v>6</v>
      </c>
      <c r="C39" s="13">
        <v>1143</v>
      </c>
      <c r="D39" s="14" t="s">
        <v>86</v>
      </c>
      <c r="E39" s="15" t="s">
        <v>87</v>
      </c>
      <c r="F39" s="15"/>
      <c r="G39" s="13"/>
      <c r="H39" s="16">
        <v>269</v>
      </c>
      <c r="I39" s="16"/>
      <c r="J39" s="16"/>
      <c r="K39" s="17"/>
      <c r="L39" s="38">
        <f t="shared" si="4"/>
        <v>269</v>
      </c>
      <c r="M39" s="33" t="s">
        <v>26</v>
      </c>
      <c r="N39" s="34" t="b">
        <f t="shared" si="5"/>
        <v>0</v>
      </c>
      <c r="O39" s="60"/>
      <c r="P39" s="57"/>
    </row>
    <row r="40" spans="1:16" x14ac:dyDescent="0.25">
      <c r="A40" s="11"/>
      <c r="B40" s="12">
        <v>7</v>
      </c>
      <c r="C40" s="13">
        <v>1799</v>
      </c>
      <c r="D40" s="14" t="s">
        <v>88</v>
      </c>
      <c r="E40" s="15" t="s">
        <v>21</v>
      </c>
      <c r="F40" s="15" t="s">
        <v>33</v>
      </c>
      <c r="G40" s="13"/>
      <c r="H40" s="16">
        <v>267</v>
      </c>
      <c r="I40" s="16"/>
      <c r="J40" s="16"/>
      <c r="K40" s="17"/>
      <c r="L40" s="38">
        <f t="shared" si="4"/>
        <v>267</v>
      </c>
      <c r="M40" s="33" t="s">
        <v>26</v>
      </c>
      <c r="N40" s="34" t="b">
        <f t="shared" si="5"/>
        <v>0</v>
      </c>
      <c r="O40" s="60"/>
      <c r="P40" s="57"/>
    </row>
    <row r="41" spans="1:16" x14ac:dyDescent="0.25">
      <c r="A41" s="11"/>
      <c r="B41" s="12">
        <v>8</v>
      </c>
      <c r="C41" s="13">
        <v>999</v>
      </c>
      <c r="D41" s="14" t="s">
        <v>89</v>
      </c>
      <c r="E41" s="15" t="s">
        <v>90</v>
      </c>
      <c r="F41" s="15"/>
      <c r="G41" s="13"/>
      <c r="H41" s="16">
        <v>267</v>
      </c>
      <c r="I41" s="16"/>
      <c r="J41" s="16"/>
      <c r="K41" s="17"/>
      <c r="L41" s="38">
        <f t="shared" si="4"/>
        <v>267</v>
      </c>
      <c r="M41" s="33" t="s">
        <v>26</v>
      </c>
      <c r="N41" s="34" t="b">
        <f t="shared" si="5"/>
        <v>0</v>
      </c>
      <c r="O41" s="60"/>
      <c r="P41" s="57"/>
    </row>
    <row r="42" spans="1:16" x14ac:dyDescent="0.25">
      <c r="A42" s="11"/>
      <c r="B42" s="12">
        <v>9</v>
      </c>
      <c r="C42" s="13">
        <v>1118</v>
      </c>
      <c r="D42" s="14" t="s">
        <v>91</v>
      </c>
      <c r="E42" s="15" t="s">
        <v>92</v>
      </c>
      <c r="F42" s="15" t="s">
        <v>27</v>
      </c>
      <c r="G42" s="13" t="s">
        <v>23</v>
      </c>
      <c r="H42" s="16">
        <v>265</v>
      </c>
      <c r="I42" s="16"/>
      <c r="J42" s="16" t="s">
        <v>24</v>
      </c>
      <c r="K42" s="17"/>
      <c r="L42" s="38">
        <f t="shared" si="4"/>
        <v>265</v>
      </c>
      <c r="M42" s="33" t="s">
        <v>26</v>
      </c>
      <c r="N42" s="34" t="b">
        <f t="shared" si="5"/>
        <v>0</v>
      </c>
      <c r="O42" s="59"/>
      <c r="P42" s="57"/>
    </row>
    <row r="43" spans="1:16" x14ac:dyDescent="0.25">
      <c r="A43" s="11"/>
      <c r="B43" s="12">
        <v>10</v>
      </c>
      <c r="C43" s="13">
        <v>1410</v>
      </c>
      <c r="D43" s="14" t="s">
        <v>93</v>
      </c>
      <c r="E43" s="15" t="s">
        <v>32</v>
      </c>
      <c r="F43" s="15" t="s">
        <v>27</v>
      </c>
      <c r="G43" s="13" t="s">
        <v>23</v>
      </c>
      <c r="H43" s="16">
        <v>262</v>
      </c>
      <c r="I43" s="16"/>
      <c r="J43" s="16"/>
      <c r="K43" s="17"/>
      <c r="L43" s="38">
        <f t="shared" si="4"/>
        <v>262</v>
      </c>
      <c r="M43" s="33" t="s">
        <v>26</v>
      </c>
      <c r="N43" s="34" t="b">
        <f t="shared" si="5"/>
        <v>0</v>
      </c>
      <c r="O43" s="60"/>
      <c r="P43" s="57"/>
    </row>
    <row r="44" spans="1:16" x14ac:dyDescent="0.25">
      <c r="A44" s="11"/>
      <c r="B44" s="12">
        <v>11</v>
      </c>
      <c r="C44" s="13">
        <v>1119</v>
      </c>
      <c r="D44" s="14" t="s">
        <v>94</v>
      </c>
      <c r="E44" s="15" t="s">
        <v>40</v>
      </c>
      <c r="F44" s="15" t="s">
        <v>27</v>
      </c>
      <c r="G44" s="13" t="s">
        <v>23</v>
      </c>
      <c r="H44" s="16">
        <v>260</v>
      </c>
      <c r="I44" s="16"/>
      <c r="J44" s="16"/>
      <c r="K44" s="17"/>
      <c r="L44" s="38">
        <f t="shared" si="4"/>
        <v>260</v>
      </c>
      <c r="M44" s="33" t="s">
        <v>26</v>
      </c>
      <c r="N44" s="34" t="b">
        <f t="shared" si="5"/>
        <v>0</v>
      </c>
      <c r="O44" s="60"/>
      <c r="P44" s="57"/>
    </row>
    <row r="45" spans="1:16" x14ac:dyDescent="0.25">
      <c r="A45" s="11"/>
      <c r="B45" s="12">
        <v>12</v>
      </c>
      <c r="C45" s="13">
        <v>9991</v>
      </c>
      <c r="D45" s="14" t="s">
        <v>93</v>
      </c>
      <c r="E45" s="15" t="s">
        <v>95</v>
      </c>
      <c r="F45" s="15" t="s">
        <v>27</v>
      </c>
      <c r="G45" s="13" t="s">
        <v>61</v>
      </c>
      <c r="H45" s="16">
        <v>257</v>
      </c>
      <c r="I45" s="16"/>
      <c r="J45" s="16"/>
      <c r="K45" s="17"/>
      <c r="L45" s="38">
        <f t="shared" si="4"/>
        <v>257</v>
      </c>
      <c r="M45" s="33" t="s">
        <v>26</v>
      </c>
      <c r="N45" s="34" t="b">
        <f t="shared" si="5"/>
        <v>0</v>
      </c>
      <c r="O45" s="60"/>
      <c r="P45" s="57"/>
    </row>
    <row r="46" spans="1:16" x14ac:dyDescent="0.25">
      <c r="A46" s="11"/>
      <c r="B46" s="12">
        <v>13</v>
      </c>
      <c r="C46" s="13">
        <v>2236</v>
      </c>
      <c r="D46" s="14" t="s">
        <v>96</v>
      </c>
      <c r="E46" s="15" t="s">
        <v>52</v>
      </c>
      <c r="F46" s="15" t="s">
        <v>18</v>
      </c>
      <c r="G46" s="13"/>
      <c r="H46" s="16">
        <v>248</v>
      </c>
      <c r="I46" s="16"/>
      <c r="J46" s="16"/>
      <c r="K46" s="17"/>
      <c r="L46" s="38">
        <f t="shared" si="4"/>
        <v>248</v>
      </c>
      <c r="M46" s="33" t="s">
        <v>26</v>
      </c>
      <c r="N46" s="34" t="b">
        <f t="shared" si="5"/>
        <v>0</v>
      </c>
      <c r="O46" s="60"/>
      <c r="P46" s="57"/>
    </row>
    <row r="47" spans="1:16" x14ac:dyDescent="0.25">
      <c r="A47" s="11"/>
      <c r="B47" s="12">
        <v>14</v>
      </c>
      <c r="C47" s="13">
        <v>1624</v>
      </c>
      <c r="D47" s="14" t="s">
        <v>97</v>
      </c>
      <c r="E47" s="13" t="s">
        <v>98</v>
      </c>
      <c r="F47" s="13" t="s">
        <v>99</v>
      </c>
      <c r="G47" s="32" t="s">
        <v>81</v>
      </c>
      <c r="H47" s="16">
        <v>247</v>
      </c>
      <c r="I47" s="16"/>
      <c r="J47" s="16" t="s">
        <v>24</v>
      </c>
      <c r="K47" s="17"/>
      <c r="L47" s="38">
        <f t="shared" si="4"/>
        <v>247</v>
      </c>
      <c r="M47" s="33" t="s">
        <v>26</v>
      </c>
      <c r="N47" s="34" t="b">
        <f t="shared" si="5"/>
        <v>0</v>
      </c>
      <c r="O47" s="60"/>
      <c r="P47" s="57"/>
    </row>
    <row r="48" spans="1:16" x14ac:dyDescent="0.25">
      <c r="A48" s="11"/>
      <c r="B48" s="12">
        <v>15</v>
      </c>
      <c r="C48" s="13">
        <v>2009</v>
      </c>
      <c r="D48" s="14" t="s">
        <v>83</v>
      </c>
      <c r="E48" s="15" t="s">
        <v>100</v>
      </c>
      <c r="F48" s="15" t="s">
        <v>27</v>
      </c>
      <c r="G48" s="13" t="s">
        <v>23</v>
      </c>
      <c r="H48" s="16">
        <v>244</v>
      </c>
      <c r="I48" s="16"/>
      <c r="J48" s="16"/>
      <c r="K48" s="17"/>
      <c r="L48" s="38">
        <f t="shared" si="4"/>
        <v>244</v>
      </c>
      <c r="M48" s="33" t="s">
        <v>26</v>
      </c>
      <c r="N48" s="34" t="b">
        <f t="shared" si="5"/>
        <v>0</v>
      </c>
      <c r="O48" s="60"/>
      <c r="P48" s="57"/>
    </row>
    <row r="49" spans="1:16" x14ac:dyDescent="0.25">
      <c r="A49" s="11"/>
      <c r="B49" s="12">
        <v>16</v>
      </c>
      <c r="C49" s="13">
        <v>1615</v>
      </c>
      <c r="D49" s="14" t="s">
        <v>101</v>
      </c>
      <c r="E49" s="15" t="s">
        <v>17</v>
      </c>
      <c r="F49" s="15" t="s">
        <v>18</v>
      </c>
      <c r="G49" s="13"/>
      <c r="H49" s="16">
        <v>243</v>
      </c>
      <c r="I49" s="16"/>
      <c r="J49" s="16" t="s">
        <v>24</v>
      </c>
      <c r="K49" s="17"/>
      <c r="L49" s="38">
        <f t="shared" si="4"/>
        <v>243</v>
      </c>
      <c r="M49" s="33" t="s">
        <v>26</v>
      </c>
      <c r="N49" s="34" t="b">
        <f t="shared" si="5"/>
        <v>0</v>
      </c>
      <c r="O49" s="60"/>
      <c r="P49" s="57"/>
    </row>
    <row r="50" spans="1:16" x14ac:dyDescent="0.25">
      <c r="A50" s="11"/>
      <c r="B50" s="12">
        <v>17</v>
      </c>
      <c r="C50" s="13">
        <v>1816</v>
      </c>
      <c r="D50" s="14" t="s">
        <v>102</v>
      </c>
      <c r="E50" s="15" t="s">
        <v>103</v>
      </c>
      <c r="F50" s="15"/>
      <c r="G50" s="13"/>
      <c r="H50" s="16">
        <v>239</v>
      </c>
      <c r="I50" s="16"/>
      <c r="J50" s="16"/>
      <c r="K50" s="17"/>
      <c r="L50" s="38">
        <f t="shared" si="4"/>
        <v>239</v>
      </c>
      <c r="M50" s="33" t="s">
        <v>26</v>
      </c>
      <c r="N50" s="34" t="b">
        <f t="shared" si="5"/>
        <v>0</v>
      </c>
      <c r="O50" s="60"/>
      <c r="P50" s="57"/>
    </row>
    <row r="51" spans="1:16" x14ac:dyDescent="0.25">
      <c r="A51" s="11"/>
      <c r="B51" s="12">
        <v>18</v>
      </c>
      <c r="C51" s="13">
        <v>2009</v>
      </c>
      <c r="D51" s="14" t="s">
        <v>104</v>
      </c>
      <c r="E51" s="15" t="s">
        <v>92</v>
      </c>
      <c r="F51" s="15" t="s">
        <v>27</v>
      </c>
      <c r="G51" s="55" t="s">
        <v>23</v>
      </c>
      <c r="H51" s="16">
        <v>239</v>
      </c>
      <c r="I51" s="16"/>
      <c r="J51" s="16"/>
      <c r="K51" s="17"/>
      <c r="L51" s="38">
        <f t="shared" si="4"/>
        <v>239</v>
      </c>
      <c r="M51" s="33" t="s">
        <v>26</v>
      </c>
      <c r="N51" s="34" t="b">
        <f t="shared" si="5"/>
        <v>0</v>
      </c>
      <c r="O51" s="60"/>
      <c r="P51" s="57"/>
    </row>
    <row r="52" spans="1:16" x14ac:dyDescent="0.25">
      <c r="A52" s="11"/>
      <c r="B52" s="12">
        <v>19</v>
      </c>
      <c r="C52" s="13">
        <v>2239</v>
      </c>
      <c r="D52" s="14" t="s">
        <v>105</v>
      </c>
      <c r="E52" s="15" t="s">
        <v>106</v>
      </c>
      <c r="F52" s="15" t="s">
        <v>18</v>
      </c>
      <c r="G52" s="13"/>
      <c r="H52" s="16">
        <v>239</v>
      </c>
      <c r="I52" s="16"/>
      <c r="J52" s="16"/>
      <c r="K52" s="17"/>
      <c r="L52" s="38">
        <f t="shared" si="4"/>
        <v>239</v>
      </c>
      <c r="M52" s="33" t="s">
        <v>26</v>
      </c>
      <c r="N52" s="34" t="b">
        <f t="shared" si="5"/>
        <v>0</v>
      </c>
      <c r="O52" s="60"/>
      <c r="P52" s="57"/>
    </row>
    <row r="53" spans="1:16" x14ac:dyDescent="0.25">
      <c r="A53" s="11"/>
      <c r="B53" s="12">
        <v>20</v>
      </c>
      <c r="C53" s="13">
        <v>841</v>
      </c>
      <c r="D53" s="14" t="s">
        <v>107</v>
      </c>
      <c r="E53" s="15" t="s">
        <v>32</v>
      </c>
      <c r="F53" s="15" t="s">
        <v>60</v>
      </c>
      <c r="G53" s="13" t="s">
        <v>61</v>
      </c>
      <c r="H53" s="16">
        <v>230</v>
      </c>
      <c r="I53" s="16"/>
      <c r="J53" s="16" t="s">
        <v>24</v>
      </c>
      <c r="K53" s="17"/>
      <c r="L53" s="38">
        <f t="shared" si="4"/>
        <v>230</v>
      </c>
      <c r="M53" s="33" t="s">
        <v>26</v>
      </c>
      <c r="N53" s="34" t="b">
        <f t="shared" si="5"/>
        <v>0</v>
      </c>
      <c r="O53" s="58"/>
      <c r="P53" s="57"/>
    </row>
    <row r="54" spans="1:16" x14ac:dyDescent="0.25">
      <c r="A54" s="11"/>
      <c r="B54" s="12">
        <v>21</v>
      </c>
      <c r="C54" s="13">
        <v>1164</v>
      </c>
      <c r="D54" s="14" t="s">
        <v>108</v>
      </c>
      <c r="E54" s="15" t="s">
        <v>109</v>
      </c>
      <c r="F54" s="15" t="s">
        <v>60</v>
      </c>
      <c r="G54" s="13" t="s">
        <v>61</v>
      </c>
      <c r="H54" s="16">
        <v>217</v>
      </c>
      <c r="I54" s="16"/>
      <c r="J54" s="16" t="s">
        <v>24</v>
      </c>
      <c r="K54" s="17"/>
      <c r="L54" s="38">
        <f t="shared" si="4"/>
        <v>217</v>
      </c>
      <c r="M54" s="33" t="s">
        <v>26</v>
      </c>
      <c r="N54" s="34" t="b">
        <f t="shared" si="5"/>
        <v>0</v>
      </c>
      <c r="O54" s="60"/>
      <c r="P54" s="57"/>
    </row>
    <row r="55" spans="1:16" x14ac:dyDescent="0.25">
      <c r="A55" s="11"/>
      <c r="B55" s="12">
        <v>22</v>
      </c>
      <c r="C55" s="13">
        <v>2012</v>
      </c>
      <c r="D55" s="14" t="s">
        <v>110</v>
      </c>
      <c r="E55" s="15" t="s">
        <v>44</v>
      </c>
      <c r="F55" s="15" t="s">
        <v>27</v>
      </c>
      <c r="G55" s="13" t="s">
        <v>61</v>
      </c>
      <c r="H55" s="16">
        <v>201</v>
      </c>
      <c r="I55" s="16"/>
      <c r="J55" s="16"/>
      <c r="K55" s="17"/>
      <c r="L55" s="38">
        <f t="shared" si="4"/>
        <v>201</v>
      </c>
      <c r="M55" s="33" t="s">
        <v>26</v>
      </c>
      <c r="N55" s="34" t="b">
        <f t="shared" si="5"/>
        <v>0</v>
      </c>
      <c r="O55" s="60"/>
      <c r="P55" s="57"/>
    </row>
    <row r="56" spans="1:16" x14ac:dyDescent="0.25">
      <c r="A56" s="11"/>
      <c r="B56" s="12">
        <v>23</v>
      </c>
      <c r="C56" s="13">
        <v>1054</v>
      </c>
      <c r="D56" s="14" t="s">
        <v>111</v>
      </c>
      <c r="E56" s="15" t="s">
        <v>72</v>
      </c>
      <c r="F56" s="15"/>
      <c r="G56" s="13"/>
      <c r="H56" s="16">
        <v>199</v>
      </c>
      <c r="I56" s="16"/>
      <c r="J56" s="16"/>
      <c r="K56" s="17"/>
      <c r="L56" s="38">
        <f t="shared" si="4"/>
        <v>199</v>
      </c>
      <c r="M56" s="33" t="s">
        <v>26</v>
      </c>
      <c r="N56" s="34" t="b">
        <f t="shared" si="5"/>
        <v>0</v>
      </c>
      <c r="O56" s="60"/>
      <c r="P56" s="57"/>
    </row>
    <row r="57" spans="1:16" x14ac:dyDescent="0.25">
      <c r="A57" s="11"/>
      <c r="B57" s="12">
        <v>24</v>
      </c>
      <c r="C57" s="52">
        <v>1805</v>
      </c>
      <c r="D57" s="14" t="s">
        <v>112</v>
      </c>
      <c r="E57" s="15" t="s">
        <v>26</v>
      </c>
      <c r="F57" s="15" t="s">
        <v>27</v>
      </c>
      <c r="G57" s="13" t="s">
        <v>23</v>
      </c>
      <c r="H57" s="16">
        <v>198</v>
      </c>
      <c r="I57" s="16"/>
      <c r="J57" s="16"/>
      <c r="K57" s="17"/>
      <c r="L57" s="38">
        <f t="shared" si="4"/>
        <v>198</v>
      </c>
      <c r="M57" s="33" t="s">
        <v>26</v>
      </c>
      <c r="N57" s="34" t="b">
        <f t="shared" si="5"/>
        <v>0</v>
      </c>
      <c r="O57" s="60"/>
      <c r="P57" s="57"/>
    </row>
    <row r="58" spans="1:16" x14ac:dyDescent="0.25">
      <c r="A58" s="11"/>
      <c r="B58" s="12">
        <v>25</v>
      </c>
      <c r="C58" s="41">
        <v>1628</v>
      </c>
      <c r="D58" s="42" t="s">
        <v>113</v>
      </c>
      <c r="E58" s="41" t="s">
        <v>44</v>
      </c>
      <c r="F58" s="41" t="s">
        <v>33</v>
      </c>
      <c r="G58" s="47"/>
      <c r="H58" s="16">
        <v>141</v>
      </c>
      <c r="I58" s="16"/>
      <c r="J58" s="16" t="s">
        <v>24</v>
      </c>
      <c r="K58" s="17"/>
      <c r="L58" s="38">
        <f t="shared" si="4"/>
        <v>141</v>
      </c>
      <c r="M58" s="33" t="s">
        <v>26</v>
      </c>
      <c r="N58" s="34" t="b">
        <f t="shared" si="5"/>
        <v>0</v>
      </c>
      <c r="O58" s="60"/>
      <c r="P58" s="57"/>
    </row>
    <row r="59" spans="1:16" x14ac:dyDescent="0.25">
      <c r="A59" s="11"/>
      <c r="B59" s="12">
        <v>26</v>
      </c>
      <c r="C59" s="13">
        <v>1853</v>
      </c>
      <c r="D59" s="14" t="s">
        <v>114</v>
      </c>
      <c r="E59" s="15" t="s">
        <v>90</v>
      </c>
      <c r="F59" s="15" t="s">
        <v>33</v>
      </c>
      <c r="G59" s="13"/>
      <c r="H59" s="16">
        <v>88</v>
      </c>
      <c r="I59" s="16"/>
      <c r="J59" s="16"/>
      <c r="K59" s="17"/>
      <c r="L59" s="38">
        <f t="shared" si="4"/>
        <v>88</v>
      </c>
      <c r="M59" s="33" t="s">
        <v>26</v>
      </c>
      <c r="N59" s="34" t="b">
        <f t="shared" si="5"/>
        <v>0</v>
      </c>
      <c r="O59" s="60"/>
      <c r="P59" s="57"/>
    </row>
    <row r="60" spans="1:16" ht="9.75" customHeight="1" x14ac:dyDescent="0.25">
      <c r="C60" s="62"/>
      <c r="D60" s="63"/>
      <c r="E60" s="62"/>
      <c r="F60" s="62"/>
      <c r="G60" s="62"/>
      <c r="H60" s="64"/>
      <c r="I60" s="64"/>
      <c r="J60" s="64"/>
      <c r="K60" s="65"/>
      <c r="L60" s="65"/>
      <c r="M60" s="66"/>
      <c r="N60" s="67"/>
      <c r="O60" s="68"/>
    </row>
    <row r="61" spans="1:16" x14ac:dyDescent="0.25">
      <c r="D61" s="69" t="s">
        <v>115</v>
      </c>
      <c r="E61" s="185" t="s">
        <v>116</v>
      </c>
      <c r="F61" s="185"/>
      <c r="G61" s="185"/>
    </row>
    <row r="62" spans="1:16" x14ac:dyDescent="0.25">
      <c r="D62" s="70" t="s">
        <v>117</v>
      </c>
      <c r="E62" s="186" t="s">
        <v>118</v>
      </c>
      <c r="F62" s="186"/>
      <c r="G62" s="186"/>
    </row>
    <row r="63" spans="1:16" x14ac:dyDescent="0.25">
      <c r="D63" s="71" t="s">
        <v>119</v>
      </c>
      <c r="E63" s="186" t="s">
        <v>120</v>
      </c>
      <c r="F63" s="186"/>
      <c r="G63" s="186"/>
    </row>
    <row r="64" spans="1:16" x14ac:dyDescent="0.25">
      <c r="D64" s="72" t="s">
        <v>121</v>
      </c>
      <c r="E64" s="186" t="s">
        <v>122</v>
      </c>
      <c r="F64" s="186"/>
      <c r="G64" s="186"/>
    </row>
    <row r="65" spans="4:7" x14ac:dyDescent="0.25">
      <c r="D65" s="73" t="s">
        <v>123</v>
      </c>
      <c r="E65" s="187" t="s">
        <v>124</v>
      </c>
      <c r="F65" s="187"/>
      <c r="G65" s="187"/>
    </row>
    <row r="67" spans="4:7" x14ac:dyDescent="0.25">
      <c r="G67" s="74"/>
    </row>
  </sheetData>
  <sheetProtection selectLockedCells="1" selectUnlockedCells="1"/>
  <mergeCells count="7">
    <mergeCell ref="E65:G65"/>
    <mergeCell ref="C1:O1"/>
    <mergeCell ref="C2:O2"/>
    <mergeCell ref="E61:G61"/>
    <mergeCell ref="E62:G62"/>
    <mergeCell ref="E63:G63"/>
    <mergeCell ref="E64:G64"/>
  </mergeCells>
  <pageMargins left="0.70833333333333337" right="0.51180555555555551" top="0.35416666666666669" bottom="0.35416666666666669" header="0.51180555555555551" footer="0.51180555555555551"/>
  <pageSetup paperSize="9" firstPageNumber="0" fitToHeight="2" orientation="portrait" horizontalDpi="300" verticalDpi="300"/>
  <headerFooter alignWithMargins="0"/>
  <rowBreaks count="2" manualBreakCount="2">
    <brk id="6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zoomScale="102" zoomScaleNormal="102" zoomScaleSheetLayoutView="100" workbookViewId="0">
      <pane ySplit="3" topLeftCell="A34" activePane="bottomLeft" state="frozen"/>
      <selection pane="bottomLeft" activeCell="Q1" sqref="Q1:S65536"/>
    </sheetView>
  </sheetViews>
  <sheetFormatPr defaultRowHeight="15" x14ac:dyDescent="0.25"/>
  <cols>
    <col min="2" max="2" width="6.5703125" style="75" customWidth="1"/>
    <col min="3" max="3" width="7.140625" customWidth="1"/>
    <col min="4" max="4" width="15.5703125" customWidth="1"/>
    <col min="5" max="5" width="5.5703125" customWidth="1"/>
    <col min="6" max="6" width="6" customWidth="1"/>
    <col min="7" max="7" width="9.42578125" customWidth="1"/>
    <col min="8" max="11" width="5.5703125" customWidth="1"/>
    <col min="12" max="12" width="6.5703125" style="2" customWidth="1"/>
    <col min="13" max="13" width="3.28515625" customWidth="1"/>
    <col min="15" max="15" width="8.7109375" customWidth="1"/>
    <col min="16" max="16" width="8.42578125" customWidth="1"/>
  </cols>
  <sheetData>
    <row r="1" spans="1:20" s="3" customFormat="1" ht="18" x14ac:dyDescent="0.25">
      <c r="B1" s="76"/>
      <c r="C1" s="183" t="s">
        <v>0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20" s="3" customFormat="1" ht="15.75" x14ac:dyDescent="0.25">
      <c r="B2" s="76"/>
      <c r="C2" s="184" t="s">
        <v>125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20" s="79" customFormat="1" ht="32.25" customHeight="1" x14ac:dyDescent="0.2">
      <c r="A3" s="5"/>
      <c r="B3" s="77" t="s">
        <v>2</v>
      </c>
      <c r="C3" s="77" t="s">
        <v>3</v>
      </c>
      <c r="D3" s="77" t="s">
        <v>4</v>
      </c>
      <c r="E3" s="77" t="s">
        <v>5</v>
      </c>
      <c r="F3" s="77" t="s">
        <v>6</v>
      </c>
      <c r="G3" s="77" t="s">
        <v>7</v>
      </c>
      <c r="H3" s="77" t="s">
        <v>8</v>
      </c>
      <c r="I3" s="78" t="s">
        <v>9</v>
      </c>
      <c r="J3" s="77" t="s">
        <v>10</v>
      </c>
      <c r="K3" s="77" t="s">
        <v>11</v>
      </c>
      <c r="L3" s="78" t="s">
        <v>12</v>
      </c>
      <c r="M3" s="77" t="s">
        <v>13</v>
      </c>
      <c r="N3" s="77" t="s">
        <v>14</v>
      </c>
      <c r="O3" s="77" t="s">
        <v>15</v>
      </c>
    </row>
    <row r="4" spans="1:20" x14ac:dyDescent="0.25">
      <c r="A4" s="11"/>
      <c r="B4" s="81">
        <v>1</v>
      </c>
      <c r="C4" s="36">
        <v>1786</v>
      </c>
      <c r="D4" s="37" t="s">
        <v>16</v>
      </c>
      <c r="E4" s="32" t="s">
        <v>17</v>
      </c>
      <c r="F4" s="13" t="s">
        <v>18</v>
      </c>
      <c r="G4" s="32" t="s">
        <v>81</v>
      </c>
      <c r="H4" s="82">
        <v>296</v>
      </c>
      <c r="I4" s="82"/>
      <c r="J4" s="82"/>
      <c r="K4" s="83"/>
      <c r="L4" s="84">
        <f>SUM(H4:K4)</f>
        <v>296</v>
      </c>
      <c r="M4" s="19" t="s">
        <v>19</v>
      </c>
      <c r="N4" s="20"/>
      <c r="O4" s="19"/>
    </row>
    <row r="5" spans="1:20" x14ac:dyDescent="0.25">
      <c r="A5" s="11"/>
      <c r="B5" s="81">
        <v>2</v>
      </c>
      <c r="C5" s="13">
        <v>786</v>
      </c>
      <c r="D5" s="14" t="s">
        <v>20</v>
      </c>
      <c r="E5" s="15" t="s">
        <v>21</v>
      </c>
      <c r="F5" s="15" t="s">
        <v>22</v>
      </c>
      <c r="G5" s="13" t="s">
        <v>23</v>
      </c>
      <c r="H5" s="82">
        <v>287</v>
      </c>
      <c r="I5" s="82"/>
      <c r="J5" s="82"/>
      <c r="K5" s="83"/>
      <c r="L5" s="84">
        <f>SUM(H5:K5)</f>
        <v>287</v>
      </c>
      <c r="M5" s="19" t="s">
        <v>19</v>
      </c>
      <c r="N5" s="20" t="s">
        <v>24</v>
      </c>
      <c r="O5" s="19"/>
    </row>
    <row r="6" spans="1:20" x14ac:dyDescent="0.25">
      <c r="B6" s="24"/>
      <c r="C6" s="55"/>
      <c r="D6" s="54"/>
      <c r="E6" s="55"/>
      <c r="F6" s="55"/>
      <c r="G6" s="25"/>
      <c r="H6" s="27"/>
      <c r="I6" s="27"/>
      <c r="J6" s="27"/>
      <c r="K6" s="28"/>
      <c r="L6" s="29"/>
      <c r="M6" s="30"/>
      <c r="N6" s="31"/>
      <c r="O6" s="30"/>
    </row>
    <row r="7" spans="1:20" x14ac:dyDescent="0.25">
      <c r="A7" s="11"/>
      <c r="B7" s="85">
        <v>1</v>
      </c>
      <c r="C7" s="13">
        <v>2434</v>
      </c>
      <c r="D7" s="14" t="s">
        <v>28</v>
      </c>
      <c r="E7" s="15" t="s">
        <v>29</v>
      </c>
      <c r="F7" s="15"/>
      <c r="G7" s="13"/>
      <c r="H7" s="16">
        <v>293</v>
      </c>
      <c r="I7" s="16"/>
      <c r="J7" s="16"/>
      <c r="K7" s="17"/>
      <c r="L7" s="45">
        <f>SUM(H7:K7)</f>
        <v>293</v>
      </c>
      <c r="M7" s="33" t="s">
        <v>21</v>
      </c>
      <c r="N7" s="34" t="b">
        <f>L7&gt;=297</f>
        <v>0</v>
      </c>
      <c r="O7" s="33"/>
    </row>
    <row r="8" spans="1:20" x14ac:dyDescent="0.25">
      <c r="A8" s="11"/>
      <c r="B8" s="85">
        <v>2</v>
      </c>
      <c r="C8" s="13">
        <v>1467</v>
      </c>
      <c r="D8" s="14" t="s">
        <v>25</v>
      </c>
      <c r="E8" s="15" t="s">
        <v>26</v>
      </c>
      <c r="F8" s="15" t="s">
        <v>22</v>
      </c>
      <c r="G8" s="13" t="s">
        <v>23</v>
      </c>
      <c r="H8" s="16">
        <v>291</v>
      </c>
      <c r="I8" s="16"/>
      <c r="J8" s="16" t="s">
        <v>24</v>
      </c>
      <c r="K8" s="17"/>
      <c r="L8" s="45">
        <f>SUM(H8:K8)</f>
        <v>291</v>
      </c>
      <c r="M8" s="33" t="s">
        <v>21</v>
      </c>
      <c r="N8" s="34" t="b">
        <f>L8&gt;=297</f>
        <v>0</v>
      </c>
      <c r="O8" s="33"/>
    </row>
    <row r="9" spans="1:20" x14ac:dyDescent="0.25">
      <c r="A9" s="11"/>
      <c r="B9" s="85">
        <v>3</v>
      </c>
      <c r="C9" s="13">
        <v>2296</v>
      </c>
      <c r="D9" s="14" t="s">
        <v>39</v>
      </c>
      <c r="E9" s="15" t="s">
        <v>40</v>
      </c>
      <c r="F9" s="15" t="s">
        <v>27</v>
      </c>
      <c r="G9" s="13" t="s">
        <v>23</v>
      </c>
      <c r="H9" s="16">
        <v>287</v>
      </c>
      <c r="I9" s="16"/>
      <c r="J9" s="16" t="s">
        <v>24</v>
      </c>
      <c r="K9" s="17"/>
      <c r="L9" s="45">
        <f>SUM(H9:K9)</f>
        <v>287</v>
      </c>
      <c r="M9" s="33" t="s">
        <v>21</v>
      </c>
      <c r="N9" s="34" t="b">
        <f>L9&gt;=297</f>
        <v>0</v>
      </c>
      <c r="O9" s="33"/>
    </row>
    <row r="10" spans="1:20" x14ac:dyDescent="0.25">
      <c r="B10" s="24"/>
      <c r="C10" s="25"/>
      <c r="D10" s="26"/>
      <c r="E10" s="25"/>
      <c r="F10" s="25"/>
      <c r="G10" s="25"/>
      <c r="H10" s="27"/>
      <c r="I10" s="27"/>
      <c r="J10" s="27"/>
      <c r="K10" s="28"/>
      <c r="L10" s="29"/>
      <c r="M10" s="30"/>
      <c r="N10" s="31"/>
      <c r="O10" s="30"/>
      <c r="Q10" s="10"/>
      <c r="R10" s="10"/>
      <c r="S10" s="10"/>
      <c r="T10" s="10"/>
    </row>
    <row r="11" spans="1:20" x14ac:dyDescent="0.25">
      <c r="A11" s="11"/>
      <c r="B11" s="85">
        <f t="shared" ref="B11:B17" si="0">B10+1</f>
        <v>1</v>
      </c>
      <c r="C11" s="36">
        <v>1783</v>
      </c>
      <c r="D11" s="37" t="s">
        <v>31</v>
      </c>
      <c r="E11" s="32" t="s">
        <v>32</v>
      </c>
      <c r="F11" s="13" t="s">
        <v>33</v>
      </c>
      <c r="G11" s="32" t="s">
        <v>34</v>
      </c>
      <c r="H11" s="16">
        <v>297</v>
      </c>
      <c r="I11" s="16"/>
      <c r="J11" s="16" t="s">
        <v>24</v>
      </c>
      <c r="K11" s="17"/>
      <c r="L11" s="45">
        <f t="shared" ref="L11:L17" si="1">SUM(H11:K11)</f>
        <v>297</v>
      </c>
      <c r="M11" s="33" t="s">
        <v>35</v>
      </c>
      <c r="N11" s="34" t="b">
        <f t="shared" ref="N11:N17" si="2">L11&gt;=294</f>
        <v>1</v>
      </c>
      <c r="O11" s="39" t="s">
        <v>19</v>
      </c>
      <c r="Q11" s="10"/>
      <c r="R11" s="10"/>
      <c r="S11" s="10"/>
      <c r="T11" s="10"/>
    </row>
    <row r="12" spans="1:20" x14ac:dyDescent="0.25">
      <c r="A12" s="11"/>
      <c r="B12" s="85">
        <f t="shared" si="0"/>
        <v>2</v>
      </c>
      <c r="C12" s="13">
        <v>322</v>
      </c>
      <c r="D12" s="14" t="s">
        <v>42</v>
      </c>
      <c r="E12" s="15" t="s">
        <v>40</v>
      </c>
      <c r="F12" s="15" t="s">
        <v>27</v>
      </c>
      <c r="G12" s="13" t="s">
        <v>23</v>
      </c>
      <c r="H12" s="16">
        <v>296</v>
      </c>
      <c r="I12" s="16"/>
      <c r="J12" s="16"/>
      <c r="K12" s="17"/>
      <c r="L12" s="45">
        <f t="shared" si="1"/>
        <v>296</v>
      </c>
      <c r="M12" s="33" t="s">
        <v>35</v>
      </c>
      <c r="N12" s="34" t="b">
        <f t="shared" si="2"/>
        <v>1</v>
      </c>
      <c r="O12" s="39" t="s">
        <v>21</v>
      </c>
      <c r="Q12" s="10"/>
      <c r="R12" s="10"/>
      <c r="S12" s="10"/>
      <c r="T12" s="10"/>
    </row>
    <row r="13" spans="1:20" x14ac:dyDescent="0.25">
      <c r="A13" s="11"/>
      <c r="B13" s="85">
        <f t="shared" si="0"/>
        <v>3</v>
      </c>
      <c r="C13" s="13">
        <v>1675</v>
      </c>
      <c r="D13" s="14" t="s">
        <v>126</v>
      </c>
      <c r="E13" s="13" t="s">
        <v>127</v>
      </c>
      <c r="F13" s="13" t="s">
        <v>27</v>
      </c>
      <c r="G13" s="52"/>
      <c r="H13" s="16">
        <v>291</v>
      </c>
      <c r="I13" s="16"/>
      <c r="J13" s="16"/>
      <c r="K13" s="17"/>
      <c r="L13" s="45">
        <f t="shared" si="1"/>
        <v>291</v>
      </c>
      <c r="M13" s="33" t="s">
        <v>35</v>
      </c>
      <c r="N13" s="34" t="b">
        <f t="shared" si="2"/>
        <v>0</v>
      </c>
      <c r="O13" s="39"/>
      <c r="Q13" s="10"/>
      <c r="R13" s="10"/>
      <c r="S13" s="10"/>
      <c r="T13" s="10"/>
    </row>
    <row r="14" spans="1:20" x14ac:dyDescent="0.25">
      <c r="A14" s="11"/>
      <c r="B14" s="85">
        <f t="shared" si="0"/>
        <v>4</v>
      </c>
      <c r="C14" s="13">
        <v>1475</v>
      </c>
      <c r="D14" s="14" t="s">
        <v>45</v>
      </c>
      <c r="E14" s="15" t="s">
        <v>35</v>
      </c>
      <c r="F14" s="15" t="s">
        <v>22</v>
      </c>
      <c r="G14" s="13" t="s">
        <v>23</v>
      </c>
      <c r="H14" s="16">
        <v>290</v>
      </c>
      <c r="I14" s="16"/>
      <c r="J14" s="16"/>
      <c r="K14" s="17"/>
      <c r="L14" s="45">
        <f t="shared" si="1"/>
        <v>290</v>
      </c>
      <c r="M14" s="33" t="s">
        <v>35</v>
      </c>
      <c r="N14" s="34" t="b">
        <f t="shared" si="2"/>
        <v>0</v>
      </c>
      <c r="O14" s="39"/>
      <c r="Q14" s="10"/>
      <c r="R14" s="10"/>
      <c r="S14" s="10"/>
      <c r="T14" s="10"/>
    </row>
    <row r="15" spans="1:20" x14ac:dyDescent="0.25">
      <c r="A15" s="11"/>
      <c r="B15" s="85">
        <f t="shared" si="0"/>
        <v>5</v>
      </c>
      <c r="C15" s="13">
        <v>1383</v>
      </c>
      <c r="D15" s="14" t="s">
        <v>36</v>
      </c>
      <c r="E15" s="13" t="s">
        <v>21</v>
      </c>
      <c r="F15" s="13" t="s">
        <v>128</v>
      </c>
      <c r="G15" s="32" t="s">
        <v>129</v>
      </c>
      <c r="H15" s="16">
        <v>289</v>
      </c>
      <c r="I15" s="16"/>
      <c r="J15" s="16" t="s">
        <v>24</v>
      </c>
      <c r="K15" s="17"/>
      <c r="L15" s="45">
        <f t="shared" si="1"/>
        <v>289</v>
      </c>
      <c r="M15" s="33" t="s">
        <v>35</v>
      </c>
      <c r="N15" s="34" t="b">
        <f t="shared" si="2"/>
        <v>0</v>
      </c>
      <c r="O15" s="39"/>
      <c r="Q15" s="10"/>
      <c r="R15" s="10"/>
      <c r="S15" s="10"/>
      <c r="T15" s="10"/>
    </row>
    <row r="16" spans="1:20" x14ac:dyDescent="0.25">
      <c r="A16" s="11"/>
      <c r="B16" s="85">
        <f t="shared" si="0"/>
        <v>6</v>
      </c>
      <c r="C16" s="13">
        <v>506</v>
      </c>
      <c r="D16" s="14" t="s">
        <v>49</v>
      </c>
      <c r="E16" s="15" t="s">
        <v>35</v>
      </c>
      <c r="F16" s="15" t="s">
        <v>30</v>
      </c>
      <c r="G16" s="13" t="s">
        <v>30</v>
      </c>
      <c r="H16" s="16">
        <v>267</v>
      </c>
      <c r="I16" s="16"/>
      <c r="J16" s="16" t="s">
        <v>24</v>
      </c>
      <c r="K16" s="17"/>
      <c r="L16" s="45">
        <f t="shared" si="1"/>
        <v>267</v>
      </c>
      <c r="M16" s="33" t="s">
        <v>35</v>
      </c>
      <c r="N16" s="34" t="b">
        <f t="shared" si="2"/>
        <v>0</v>
      </c>
      <c r="O16" s="39"/>
      <c r="Q16" s="10"/>
      <c r="R16" s="10"/>
      <c r="S16" s="10"/>
      <c r="T16" s="10"/>
    </row>
    <row r="17" spans="1:20" x14ac:dyDescent="0.25">
      <c r="A17" s="11"/>
      <c r="B17" s="85">
        <f t="shared" si="0"/>
        <v>7</v>
      </c>
      <c r="C17" s="13">
        <v>2213</v>
      </c>
      <c r="D17" s="14" t="s">
        <v>66</v>
      </c>
      <c r="E17" s="15" t="s">
        <v>55</v>
      </c>
      <c r="F17" s="15" t="s">
        <v>60</v>
      </c>
      <c r="G17" s="13" t="s">
        <v>61</v>
      </c>
      <c r="H17" s="16">
        <v>263</v>
      </c>
      <c r="I17" s="16"/>
      <c r="J17" s="16" t="s">
        <v>24</v>
      </c>
      <c r="K17" s="17"/>
      <c r="L17" s="45">
        <f t="shared" si="1"/>
        <v>263</v>
      </c>
      <c r="M17" s="33" t="s">
        <v>35</v>
      </c>
      <c r="N17" s="34" t="b">
        <f t="shared" si="2"/>
        <v>0</v>
      </c>
      <c r="O17" s="39"/>
      <c r="Q17" s="10"/>
      <c r="R17" s="10"/>
      <c r="S17" s="10"/>
      <c r="T17" s="10"/>
    </row>
    <row r="18" spans="1:20" x14ac:dyDescent="0.25">
      <c r="B18" s="24"/>
      <c r="C18" s="86"/>
      <c r="D18" s="26"/>
      <c r="E18" s="86"/>
      <c r="F18" s="25"/>
      <c r="G18" s="86"/>
      <c r="H18" s="27"/>
      <c r="I18" s="27"/>
      <c r="J18" s="27"/>
      <c r="K18" s="28"/>
      <c r="L18" s="28"/>
      <c r="M18" s="30"/>
      <c r="N18" s="31"/>
      <c r="O18" s="48"/>
      <c r="Q18" s="10"/>
      <c r="R18" s="10"/>
      <c r="S18" s="10"/>
      <c r="T18" s="10"/>
    </row>
    <row r="19" spans="1:20" x14ac:dyDescent="0.25">
      <c r="A19" s="11"/>
      <c r="B19" s="85">
        <v>1</v>
      </c>
      <c r="C19" s="13">
        <v>2105</v>
      </c>
      <c r="D19" s="14" t="s">
        <v>74</v>
      </c>
      <c r="E19" s="15" t="s">
        <v>75</v>
      </c>
      <c r="F19" s="15" t="s">
        <v>60</v>
      </c>
      <c r="G19" s="13" t="s">
        <v>61</v>
      </c>
      <c r="H19" s="16">
        <v>280</v>
      </c>
      <c r="I19" s="16"/>
      <c r="J19" s="16" t="s">
        <v>24</v>
      </c>
      <c r="K19" s="17"/>
      <c r="L19" s="45">
        <f t="shared" ref="L19:L29" si="3">SUM(H19:K19)</f>
        <v>280</v>
      </c>
      <c r="M19" s="33" t="s">
        <v>17</v>
      </c>
      <c r="N19" s="34" t="b">
        <f t="shared" ref="N19:N29" si="4">L19&gt;=290</f>
        <v>0</v>
      </c>
      <c r="O19" s="87"/>
      <c r="Q19" s="10"/>
      <c r="R19" s="10"/>
      <c r="S19" s="10"/>
      <c r="T19" s="10"/>
    </row>
    <row r="20" spans="1:20" x14ac:dyDescent="0.25">
      <c r="A20" s="11"/>
      <c r="B20" s="85">
        <v>2</v>
      </c>
      <c r="C20" s="13">
        <v>1618</v>
      </c>
      <c r="D20" s="14" t="s">
        <v>58</v>
      </c>
      <c r="E20" s="15" t="s">
        <v>127</v>
      </c>
      <c r="F20" s="15" t="s">
        <v>60</v>
      </c>
      <c r="G20" s="13" t="s">
        <v>61</v>
      </c>
      <c r="H20" s="16">
        <v>277</v>
      </c>
      <c r="I20" s="16"/>
      <c r="J20" s="16" t="s">
        <v>24</v>
      </c>
      <c r="K20" s="17"/>
      <c r="L20" s="45">
        <f t="shared" si="3"/>
        <v>277</v>
      </c>
      <c r="M20" s="33" t="s">
        <v>17</v>
      </c>
      <c r="N20" s="34" t="b">
        <f t="shared" si="4"/>
        <v>0</v>
      </c>
      <c r="O20" s="39"/>
      <c r="Q20" s="10"/>
      <c r="R20" s="10"/>
      <c r="S20" s="10"/>
      <c r="T20" s="10"/>
    </row>
    <row r="21" spans="1:20" x14ac:dyDescent="0.25">
      <c r="A21" s="11"/>
      <c r="B21" s="85">
        <v>3</v>
      </c>
      <c r="C21" s="13">
        <v>309</v>
      </c>
      <c r="D21" s="14" t="s">
        <v>130</v>
      </c>
      <c r="E21" s="15" t="s">
        <v>44</v>
      </c>
      <c r="F21" s="15" t="s">
        <v>60</v>
      </c>
      <c r="G21" s="13" t="s">
        <v>61</v>
      </c>
      <c r="H21" s="16">
        <v>276</v>
      </c>
      <c r="I21" s="16"/>
      <c r="J21" s="16" t="s">
        <v>24</v>
      </c>
      <c r="K21" s="17"/>
      <c r="L21" s="45">
        <f t="shared" si="3"/>
        <v>276</v>
      </c>
      <c r="M21" s="33" t="s">
        <v>17</v>
      </c>
      <c r="N21" s="34" t="b">
        <f t="shared" si="4"/>
        <v>0</v>
      </c>
      <c r="O21" s="88" t="s">
        <v>24</v>
      </c>
      <c r="Q21" s="23"/>
      <c r="R21" s="22"/>
      <c r="S21" s="22"/>
      <c r="T21" s="22"/>
    </row>
    <row r="22" spans="1:20" x14ac:dyDescent="0.25">
      <c r="A22" s="11"/>
      <c r="B22" s="85">
        <v>4</v>
      </c>
      <c r="C22" s="13">
        <v>1060</v>
      </c>
      <c r="D22" s="14" t="s">
        <v>69</v>
      </c>
      <c r="E22" s="15" t="s">
        <v>70</v>
      </c>
      <c r="F22" s="15" t="s">
        <v>48</v>
      </c>
      <c r="G22" s="13" t="s">
        <v>53</v>
      </c>
      <c r="H22" s="16">
        <v>272</v>
      </c>
      <c r="I22" s="16"/>
      <c r="J22" s="16" t="s">
        <v>24</v>
      </c>
      <c r="K22" s="17"/>
      <c r="L22" s="45">
        <f t="shared" si="3"/>
        <v>272</v>
      </c>
      <c r="M22" s="33" t="s">
        <v>17</v>
      </c>
      <c r="N22" s="34" t="b">
        <f t="shared" si="4"/>
        <v>0</v>
      </c>
      <c r="O22" s="53"/>
      <c r="Q22" s="10"/>
      <c r="R22" s="10"/>
      <c r="S22" s="10"/>
      <c r="T22" s="10"/>
    </row>
    <row r="23" spans="1:20" x14ac:dyDescent="0.25">
      <c r="A23" s="11"/>
      <c r="B23" s="85">
        <v>5</v>
      </c>
      <c r="C23" s="41">
        <v>1268</v>
      </c>
      <c r="D23" s="42" t="s">
        <v>56</v>
      </c>
      <c r="E23" s="41" t="s">
        <v>55</v>
      </c>
      <c r="F23" s="41" t="s">
        <v>30</v>
      </c>
      <c r="G23" s="52" t="s">
        <v>30</v>
      </c>
      <c r="H23" s="16">
        <v>271</v>
      </c>
      <c r="I23" s="16"/>
      <c r="J23" s="16"/>
      <c r="K23" s="17"/>
      <c r="L23" s="45">
        <f t="shared" si="3"/>
        <v>271</v>
      </c>
      <c r="M23" s="33" t="s">
        <v>17</v>
      </c>
      <c r="N23" s="34" t="b">
        <f t="shared" si="4"/>
        <v>0</v>
      </c>
      <c r="O23" s="53"/>
      <c r="Q23" s="10"/>
      <c r="R23" s="10"/>
      <c r="S23" s="10"/>
      <c r="T23" s="10"/>
    </row>
    <row r="24" spans="1:20" x14ac:dyDescent="0.25">
      <c r="A24" s="11"/>
      <c r="B24" s="85">
        <v>6</v>
      </c>
      <c r="C24" s="41">
        <v>2786</v>
      </c>
      <c r="D24" s="42" t="s">
        <v>45</v>
      </c>
      <c r="E24" s="41" t="s">
        <v>80</v>
      </c>
      <c r="F24" s="41" t="s">
        <v>18</v>
      </c>
      <c r="G24" s="52"/>
      <c r="H24" s="16">
        <v>271</v>
      </c>
      <c r="I24" s="16"/>
      <c r="J24" s="16"/>
      <c r="K24" s="17"/>
      <c r="L24" s="45">
        <f t="shared" si="3"/>
        <v>271</v>
      </c>
      <c r="M24" s="33" t="s">
        <v>17</v>
      </c>
      <c r="N24" s="34" t="b">
        <f t="shared" si="4"/>
        <v>0</v>
      </c>
      <c r="O24" s="53"/>
      <c r="Q24" s="10"/>
      <c r="R24" s="10"/>
      <c r="S24" s="10"/>
      <c r="T24" s="10"/>
    </row>
    <row r="25" spans="1:20" x14ac:dyDescent="0.25">
      <c r="A25" s="11"/>
      <c r="B25" s="85">
        <v>7</v>
      </c>
      <c r="C25" s="41">
        <v>1314</v>
      </c>
      <c r="D25" s="42" t="s">
        <v>54</v>
      </c>
      <c r="E25" s="41" t="s">
        <v>55</v>
      </c>
      <c r="F25" s="41" t="s">
        <v>30</v>
      </c>
      <c r="G25" s="52" t="s">
        <v>30</v>
      </c>
      <c r="H25" s="16">
        <v>270</v>
      </c>
      <c r="I25" s="16"/>
      <c r="J25" s="16"/>
      <c r="K25" s="17"/>
      <c r="L25" s="45">
        <f t="shared" si="3"/>
        <v>270</v>
      </c>
      <c r="M25" s="33" t="s">
        <v>17</v>
      </c>
      <c r="N25" s="34" t="b">
        <f t="shared" si="4"/>
        <v>0</v>
      </c>
      <c r="O25" s="53"/>
      <c r="Q25" s="10"/>
      <c r="R25" s="10"/>
      <c r="S25" s="10"/>
      <c r="T25" s="10"/>
    </row>
    <row r="26" spans="1:20" x14ac:dyDescent="0.25">
      <c r="A26" s="11"/>
      <c r="B26" s="85">
        <v>8</v>
      </c>
      <c r="C26" s="13">
        <v>921</v>
      </c>
      <c r="D26" s="14" t="s">
        <v>71</v>
      </c>
      <c r="E26" s="15" t="s">
        <v>72</v>
      </c>
      <c r="F26" s="15" t="s">
        <v>22</v>
      </c>
      <c r="G26" s="13" t="s">
        <v>23</v>
      </c>
      <c r="H26" s="16">
        <v>267</v>
      </c>
      <c r="I26" s="16"/>
      <c r="J26" s="16" t="s">
        <v>24</v>
      </c>
      <c r="K26" s="17"/>
      <c r="L26" s="45">
        <f t="shared" si="3"/>
        <v>267</v>
      </c>
      <c r="M26" s="33" t="s">
        <v>17</v>
      </c>
      <c r="N26" s="34" t="b">
        <f t="shared" si="4"/>
        <v>0</v>
      </c>
      <c r="O26" s="53"/>
      <c r="Q26" s="10"/>
      <c r="R26" s="10"/>
      <c r="S26" s="10"/>
      <c r="T26" s="10"/>
    </row>
    <row r="27" spans="1:20" x14ac:dyDescent="0.25">
      <c r="A27" s="11"/>
      <c r="B27" s="85">
        <v>9</v>
      </c>
      <c r="C27" s="41">
        <v>1775</v>
      </c>
      <c r="D27" s="42" t="s">
        <v>64</v>
      </c>
      <c r="E27" s="41" t="s">
        <v>65</v>
      </c>
      <c r="F27" s="41"/>
      <c r="G27" s="52"/>
      <c r="H27" s="16">
        <v>266</v>
      </c>
      <c r="I27" s="16"/>
      <c r="J27" s="16"/>
      <c r="K27" s="17"/>
      <c r="L27" s="45">
        <f t="shared" si="3"/>
        <v>266</v>
      </c>
      <c r="M27" s="33" t="s">
        <v>17</v>
      </c>
      <c r="N27" s="34" t="b">
        <f t="shared" si="4"/>
        <v>0</v>
      </c>
      <c r="O27" s="53"/>
      <c r="Q27" s="90"/>
      <c r="R27" s="91"/>
      <c r="S27" s="91"/>
      <c r="T27" s="89"/>
    </row>
    <row r="28" spans="1:20" x14ac:dyDescent="0.25">
      <c r="A28" s="11"/>
      <c r="B28" s="85">
        <v>10</v>
      </c>
      <c r="C28" s="13">
        <v>1412</v>
      </c>
      <c r="D28" s="14" t="s">
        <v>63</v>
      </c>
      <c r="E28" s="15" t="s">
        <v>40</v>
      </c>
      <c r="F28" s="15" t="s">
        <v>22</v>
      </c>
      <c r="G28" s="13" t="s">
        <v>23</v>
      </c>
      <c r="H28" s="16">
        <v>255</v>
      </c>
      <c r="I28" s="16"/>
      <c r="J28" s="16" t="s">
        <v>24</v>
      </c>
      <c r="K28" s="17"/>
      <c r="L28" s="45">
        <f t="shared" si="3"/>
        <v>255</v>
      </c>
      <c r="M28" s="33" t="s">
        <v>17</v>
      </c>
      <c r="N28" s="34" t="b">
        <f t="shared" si="4"/>
        <v>0</v>
      </c>
      <c r="O28" s="53"/>
      <c r="Q28" s="10"/>
      <c r="R28" s="10"/>
      <c r="S28" s="10"/>
      <c r="T28" s="10"/>
    </row>
    <row r="29" spans="1:20" x14ac:dyDescent="0.25">
      <c r="A29" s="11"/>
      <c r="B29" s="85">
        <v>11</v>
      </c>
      <c r="C29" s="13">
        <v>1041</v>
      </c>
      <c r="D29" s="14" t="s">
        <v>43</v>
      </c>
      <c r="E29" s="15" t="s">
        <v>44</v>
      </c>
      <c r="F29" s="15" t="s">
        <v>33</v>
      </c>
      <c r="G29" s="13" t="s">
        <v>34</v>
      </c>
      <c r="H29" s="16">
        <v>240</v>
      </c>
      <c r="I29" s="16"/>
      <c r="J29" s="16" t="s">
        <v>24</v>
      </c>
      <c r="K29" s="17"/>
      <c r="L29" s="45">
        <f t="shared" si="3"/>
        <v>240</v>
      </c>
      <c r="M29" s="33" t="s">
        <v>17</v>
      </c>
      <c r="N29" s="34" t="b">
        <f t="shared" si="4"/>
        <v>0</v>
      </c>
      <c r="O29" s="39"/>
      <c r="Q29" s="10"/>
      <c r="R29" s="10"/>
      <c r="S29" s="10"/>
      <c r="T29" s="10"/>
    </row>
    <row r="30" spans="1:20" x14ac:dyDescent="0.25">
      <c r="B30" s="24"/>
      <c r="C30" s="25"/>
      <c r="D30" s="26"/>
      <c r="E30" s="25"/>
      <c r="F30" s="25"/>
      <c r="G30" s="25"/>
      <c r="H30" s="27"/>
      <c r="I30" s="27"/>
      <c r="J30" s="27"/>
      <c r="K30" s="28"/>
      <c r="L30" s="29"/>
      <c r="M30" s="30"/>
      <c r="N30" s="31"/>
      <c r="O30" s="48"/>
    </row>
    <row r="31" spans="1:20" x14ac:dyDescent="0.25">
      <c r="A31" s="11"/>
      <c r="B31" s="85">
        <f t="shared" ref="B31:B49" si="5">B30+1</f>
        <v>1</v>
      </c>
      <c r="C31" s="52">
        <v>1921</v>
      </c>
      <c r="D31" s="14" t="s">
        <v>83</v>
      </c>
      <c r="E31" s="15" t="s">
        <v>84</v>
      </c>
      <c r="F31" s="15" t="s">
        <v>27</v>
      </c>
      <c r="G31" s="13" t="s">
        <v>23</v>
      </c>
      <c r="H31" s="16">
        <v>280</v>
      </c>
      <c r="I31" s="16"/>
      <c r="J31" s="16"/>
      <c r="K31" s="17"/>
      <c r="L31" s="45">
        <f t="shared" ref="L31:L49" si="6">SUM(H31:K31)</f>
        <v>280</v>
      </c>
      <c r="M31" s="33" t="s">
        <v>26</v>
      </c>
      <c r="N31" s="34" t="b">
        <f t="shared" ref="N31:N49" si="7">L31&gt;=281</f>
        <v>0</v>
      </c>
      <c r="O31" s="59"/>
    </row>
    <row r="32" spans="1:20" x14ac:dyDescent="0.25">
      <c r="A32" s="11"/>
      <c r="B32" s="85">
        <f t="shared" si="5"/>
        <v>2</v>
      </c>
      <c r="C32" s="13">
        <v>1799</v>
      </c>
      <c r="D32" s="14" t="s">
        <v>88</v>
      </c>
      <c r="E32" s="15" t="s">
        <v>21</v>
      </c>
      <c r="F32" s="15" t="s">
        <v>33</v>
      </c>
      <c r="G32" s="13"/>
      <c r="H32" s="16">
        <v>279</v>
      </c>
      <c r="I32" s="16"/>
      <c r="J32" s="16"/>
      <c r="K32" s="17"/>
      <c r="L32" s="45">
        <f t="shared" si="6"/>
        <v>279</v>
      </c>
      <c r="M32" s="33" t="s">
        <v>26</v>
      </c>
      <c r="N32" s="34" t="b">
        <f t="shared" si="7"/>
        <v>0</v>
      </c>
      <c r="O32" s="92"/>
      <c r="P32" s="93" t="s">
        <v>131</v>
      </c>
    </row>
    <row r="33" spans="1:16" x14ac:dyDescent="0.25">
      <c r="A33" s="11"/>
      <c r="B33" s="85">
        <f t="shared" si="5"/>
        <v>3</v>
      </c>
      <c r="C33" s="13">
        <v>1984</v>
      </c>
      <c r="D33" s="14" t="s">
        <v>76</v>
      </c>
      <c r="E33" s="15" t="s">
        <v>77</v>
      </c>
      <c r="F33" s="15" t="s">
        <v>33</v>
      </c>
      <c r="G33" s="13"/>
      <c r="H33" s="16">
        <v>279</v>
      </c>
      <c r="I33" s="16"/>
      <c r="J33" s="16"/>
      <c r="K33" s="17"/>
      <c r="L33" s="45">
        <f t="shared" si="6"/>
        <v>279</v>
      </c>
      <c r="M33" s="33" t="s">
        <v>26</v>
      </c>
      <c r="N33" s="34" t="b">
        <f t="shared" si="7"/>
        <v>0</v>
      </c>
      <c r="O33" s="92"/>
      <c r="P33" s="93" t="s">
        <v>132</v>
      </c>
    </row>
    <row r="34" spans="1:16" x14ac:dyDescent="0.25">
      <c r="A34" s="11"/>
      <c r="B34" s="85">
        <f t="shared" si="5"/>
        <v>4</v>
      </c>
      <c r="C34" s="13">
        <v>1628</v>
      </c>
      <c r="D34" s="14" t="s">
        <v>113</v>
      </c>
      <c r="E34" s="15" t="s">
        <v>44</v>
      </c>
      <c r="F34" s="15" t="s">
        <v>33</v>
      </c>
      <c r="G34" s="13"/>
      <c r="H34" s="16">
        <v>277</v>
      </c>
      <c r="I34" s="16"/>
      <c r="J34" s="16"/>
      <c r="K34" s="17"/>
      <c r="L34" s="45">
        <f t="shared" si="6"/>
        <v>277</v>
      </c>
      <c r="M34" s="33" t="s">
        <v>26</v>
      </c>
      <c r="N34" s="34" t="b">
        <f t="shared" si="7"/>
        <v>0</v>
      </c>
      <c r="O34" s="59"/>
    </row>
    <row r="35" spans="1:16" x14ac:dyDescent="0.25">
      <c r="A35" s="11"/>
      <c r="B35" s="85">
        <f t="shared" si="5"/>
        <v>5</v>
      </c>
      <c r="C35" s="13">
        <v>1118</v>
      </c>
      <c r="D35" s="14" t="s">
        <v>91</v>
      </c>
      <c r="E35" s="15" t="s">
        <v>92</v>
      </c>
      <c r="F35" s="15" t="s">
        <v>22</v>
      </c>
      <c r="G35" s="13" t="s">
        <v>23</v>
      </c>
      <c r="H35" s="16">
        <v>270</v>
      </c>
      <c r="I35" s="16"/>
      <c r="J35" s="16" t="s">
        <v>24</v>
      </c>
      <c r="K35" s="17"/>
      <c r="L35" s="45">
        <f t="shared" si="6"/>
        <v>270</v>
      </c>
      <c r="M35" s="33" t="s">
        <v>26</v>
      </c>
      <c r="N35" s="34" t="b">
        <f t="shared" si="7"/>
        <v>0</v>
      </c>
      <c r="O35" s="59"/>
    </row>
    <row r="36" spans="1:16" x14ac:dyDescent="0.25">
      <c r="A36" s="11"/>
      <c r="B36" s="85">
        <f t="shared" si="5"/>
        <v>6</v>
      </c>
      <c r="C36" s="13">
        <v>1624</v>
      </c>
      <c r="D36" s="14" t="s">
        <v>97</v>
      </c>
      <c r="E36" s="15" t="s">
        <v>98</v>
      </c>
      <c r="F36" s="15" t="s">
        <v>18</v>
      </c>
      <c r="G36" s="13" t="s">
        <v>61</v>
      </c>
      <c r="H36" s="16">
        <v>267</v>
      </c>
      <c r="I36" s="16"/>
      <c r="J36" s="16" t="s">
        <v>24</v>
      </c>
      <c r="K36" s="17"/>
      <c r="L36" s="45">
        <f t="shared" si="6"/>
        <v>267</v>
      </c>
      <c r="M36" s="33" t="s">
        <v>26</v>
      </c>
      <c r="N36" s="34" t="b">
        <f t="shared" si="7"/>
        <v>0</v>
      </c>
      <c r="O36" s="59"/>
    </row>
    <row r="37" spans="1:16" x14ac:dyDescent="0.25">
      <c r="A37" s="11"/>
      <c r="B37" s="85">
        <f t="shared" si="5"/>
        <v>7</v>
      </c>
      <c r="C37" s="13">
        <v>1143</v>
      </c>
      <c r="D37" s="14" t="s">
        <v>133</v>
      </c>
      <c r="E37" s="15" t="s">
        <v>87</v>
      </c>
      <c r="F37" s="15"/>
      <c r="G37" s="13"/>
      <c r="H37" s="16">
        <v>263</v>
      </c>
      <c r="I37" s="16"/>
      <c r="J37" s="16"/>
      <c r="K37" s="17"/>
      <c r="L37" s="45">
        <f t="shared" si="6"/>
        <v>263</v>
      </c>
      <c r="M37" s="33" t="s">
        <v>26</v>
      </c>
      <c r="N37" s="34" t="b">
        <f t="shared" si="7"/>
        <v>0</v>
      </c>
      <c r="O37" s="59"/>
    </row>
    <row r="38" spans="1:16" x14ac:dyDescent="0.25">
      <c r="A38" s="11"/>
      <c r="B38" s="85">
        <f t="shared" si="5"/>
        <v>8</v>
      </c>
      <c r="C38" s="52">
        <v>2236</v>
      </c>
      <c r="D38" s="14" t="s">
        <v>96</v>
      </c>
      <c r="E38" s="15" t="s">
        <v>52</v>
      </c>
      <c r="F38" s="15" t="s">
        <v>18</v>
      </c>
      <c r="G38" s="13"/>
      <c r="H38" s="16">
        <v>260</v>
      </c>
      <c r="I38" s="16"/>
      <c r="J38" s="16"/>
      <c r="K38" s="17"/>
      <c r="L38" s="45">
        <f t="shared" si="6"/>
        <v>260</v>
      </c>
      <c r="M38" s="33" t="s">
        <v>26</v>
      </c>
      <c r="N38" s="34" t="b">
        <f t="shared" si="7"/>
        <v>0</v>
      </c>
      <c r="O38" s="59"/>
    </row>
    <row r="39" spans="1:16" x14ac:dyDescent="0.25">
      <c r="A39" s="11"/>
      <c r="B39" s="85">
        <f t="shared" si="5"/>
        <v>9</v>
      </c>
      <c r="C39" s="52">
        <v>2239</v>
      </c>
      <c r="D39" s="14" t="s">
        <v>105</v>
      </c>
      <c r="E39" s="15" t="s">
        <v>127</v>
      </c>
      <c r="F39" s="15" t="s">
        <v>18</v>
      </c>
      <c r="G39" s="13"/>
      <c r="H39" s="16">
        <v>252</v>
      </c>
      <c r="I39" s="16"/>
      <c r="J39" s="16"/>
      <c r="K39" s="17"/>
      <c r="L39" s="45">
        <f t="shared" si="6"/>
        <v>252</v>
      </c>
      <c r="M39" s="33" t="s">
        <v>26</v>
      </c>
      <c r="N39" s="34" t="b">
        <f t="shared" si="7"/>
        <v>0</v>
      </c>
      <c r="O39" s="59"/>
    </row>
    <row r="40" spans="1:16" x14ac:dyDescent="0.25">
      <c r="A40" s="11"/>
      <c r="B40" s="85">
        <f t="shared" si="5"/>
        <v>10</v>
      </c>
      <c r="C40" s="52">
        <v>1119</v>
      </c>
      <c r="D40" s="14" t="s">
        <v>94</v>
      </c>
      <c r="E40" s="15" t="s">
        <v>40</v>
      </c>
      <c r="F40" s="15" t="s">
        <v>27</v>
      </c>
      <c r="G40" s="13" t="s">
        <v>23</v>
      </c>
      <c r="H40" s="16">
        <v>250</v>
      </c>
      <c r="I40" s="16"/>
      <c r="J40" s="16"/>
      <c r="K40" s="17"/>
      <c r="L40" s="45">
        <f t="shared" si="6"/>
        <v>250</v>
      </c>
      <c r="M40" s="33" t="s">
        <v>26</v>
      </c>
      <c r="N40" s="34" t="b">
        <f t="shared" si="7"/>
        <v>0</v>
      </c>
      <c r="O40" s="59"/>
    </row>
    <row r="41" spans="1:16" x14ac:dyDescent="0.25">
      <c r="A41" s="11"/>
      <c r="B41" s="85">
        <f t="shared" si="5"/>
        <v>11</v>
      </c>
      <c r="C41" s="41">
        <v>1410</v>
      </c>
      <c r="D41" s="42" t="s">
        <v>93</v>
      </c>
      <c r="E41" s="41" t="s">
        <v>32</v>
      </c>
      <c r="F41" s="41" t="s">
        <v>22</v>
      </c>
      <c r="G41" s="52" t="s">
        <v>23</v>
      </c>
      <c r="H41" s="16">
        <v>249</v>
      </c>
      <c r="I41" s="16"/>
      <c r="J41" s="16" t="s">
        <v>24</v>
      </c>
      <c r="K41" s="17"/>
      <c r="L41" s="45">
        <f t="shared" si="6"/>
        <v>249</v>
      </c>
      <c r="M41" s="33" t="s">
        <v>26</v>
      </c>
      <c r="N41" s="34" t="b">
        <f t="shared" si="7"/>
        <v>0</v>
      </c>
      <c r="O41" s="59"/>
    </row>
    <row r="42" spans="1:16" x14ac:dyDescent="0.25">
      <c r="A42" s="11"/>
      <c r="B42" s="85">
        <f t="shared" si="5"/>
        <v>12</v>
      </c>
      <c r="C42" s="13">
        <v>1816</v>
      </c>
      <c r="D42" s="14" t="s">
        <v>102</v>
      </c>
      <c r="E42" s="15" t="s">
        <v>103</v>
      </c>
      <c r="F42" s="15"/>
      <c r="G42" s="13"/>
      <c r="H42" s="16">
        <v>237</v>
      </c>
      <c r="I42" s="16"/>
      <c r="J42" s="16"/>
      <c r="K42" s="17"/>
      <c r="L42" s="45">
        <f t="shared" si="6"/>
        <v>237</v>
      </c>
      <c r="M42" s="33" t="s">
        <v>26</v>
      </c>
      <c r="N42" s="34" t="b">
        <f t="shared" si="7"/>
        <v>0</v>
      </c>
      <c r="O42" s="59"/>
    </row>
    <row r="43" spans="1:16" x14ac:dyDescent="0.25">
      <c r="A43" s="11"/>
      <c r="B43" s="85">
        <f t="shared" si="5"/>
        <v>13</v>
      </c>
      <c r="C43" s="13">
        <v>2337</v>
      </c>
      <c r="D43" s="14" t="s">
        <v>134</v>
      </c>
      <c r="E43" s="15" t="s">
        <v>40</v>
      </c>
      <c r="F43" s="15" t="s">
        <v>27</v>
      </c>
      <c r="G43" s="13"/>
      <c r="H43" s="16">
        <v>221</v>
      </c>
      <c r="I43" s="16"/>
      <c r="J43" s="16"/>
      <c r="K43" s="17"/>
      <c r="L43" s="45">
        <f t="shared" si="6"/>
        <v>221</v>
      </c>
      <c r="M43" s="33" t="s">
        <v>26</v>
      </c>
      <c r="N43" s="34" t="b">
        <f t="shared" si="7"/>
        <v>0</v>
      </c>
      <c r="O43" s="59"/>
    </row>
    <row r="44" spans="1:16" x14ac:dyDescent="0.25">
      <c r="A44" s="11"/>
      <c r="B44" s="85">
        <f t="shared" si="5"/>
        <v>14</v>
      </c>
      <c r="C44" s="52"/>
      <c r="D44" s="14" t="s">
        <v>110</v>
      </c>
      <c r="E44" s="15" t="s">
        <v>44</v>
      </c>
      <c r="F44" s="15" t="s">
        <v>27</v>
      </c>
      <c r="G44" s="13"/>
      <c r="H44" s="16">
        <v>220</v>
      </c>
      <c r="I44" s="16"/>
      <c r="J44" s="16"/>
      <c r="K44" s="17"/>
      <c r="L44" s="45">
        <f t="shared" si="6"/>
        <v>220</v>
      </c>
      <c r="M44" s="33" t="s">
        <v>26</v>
      </c>
      <c r="N44" s="34" t="b">
        <f t="shared" si="7"/>
        <v>0</v>
      </c>
      <c r="O44" s="59"/>
    </row>
    <row r="45" spans="1:16" x14ac:dyDescent="0.25">
      <c r="A45" s="11"/>
      <c r="B45" s="85">
        <f t="shared" si="5"/>
        <v>15</v>
      </c>
      <c r="C45" s="13"/>
      <c r="D45" s="14" t="s">
        <v>74</v>
      </c>
      <c r="E45" s="15" t="s">
        <v>90</v>
      </c>
      <c r="F45" s="15" t="s">
        <v>27</v>
      </c>
      <c r="G45" s="13" t="s">
        <v>61</v>
      </c>
      <c r="H45" s="16">
        <v>219</v>
      </c>
      <c r="I45" s="16"/>
      <c r="J45" s="16"/>
      <c r="K45" s="17"/>
      <c r="L45" s="45">
        <f t="shared" si="6"/>
        <v>219</v>
      </c>
      <c r="M45" s="33" t="s">
        <v>26</v>
      </c>
      <c r="N45" s="34" t="b">
        <f t="shared" si="7"/>
        <v>0</v>
      </c>
      <c r="O45" s="59"/>
    </row>
    <row r="46" spans="1:16" x14ac:dyDescent="0.25">
      <c r="A46" s="11"/>
      <c r="B46" s="85">
        <f t="shared" si="5"/>
        <v>16</v>
      </c>
      <c r="C46" s="13">
        <v>1853</v>
      </c>
      <c r="D46" s="14" t="s">
        <v>114</v>
      </c>
      <c r="E46" s="15" t="s">
        <v>90</v>
      </c>
      <c r="F46" s="15" t="s">
        <v>33</v>
      </c>
      <c r="G46" s="13"/>
      <c r="H46" s="16">
        <v>211</v>
      </c>
      <c r="I46" s="16"/>
      <c r="J46" s="16"/>
      <c r="K46" s="17"/>
      <c r="L46" s="45">
        <f t="shared" si="6"/>
        <v>211</v>
      </c>
      <c r="M46" s="33" t="s">
        <v>26</v>
      </c>
      <c r="N46" s="34" t="b">
        <f t="shared" si="7"/>
        <v>0</v>
      </c>
      <c r="O46" s="59"/>
    </row>
    <row r="47" spans="1:16" x14ac:dyDescent="0.25">
      <c r="A47" s="11"/>
      <c r="B47" s="85">
        <f t="shared" si="5"/>
        <v>17</v>
      </c>
      <c r="C47" s="52">
        <v>1615</v>
      </c>
      <c r="D47" s="14" t="s">
        <v>101</v>
      </c>
      <c r="E47" s="15" t="s">
        <v>17</v>
      </c>
      <c r="F47" s="15" t="s">
        <v>18</v>
      </c>
      <c r="G47" s="13"/>
      <c r="H47" s="16">
        <v>207</v>
      </c>
      <c r="I47" s="16"/>
      <c r="J47" s="16"/>
      <c r="K47" s="17"/>
      <c r="L47" s="45">
        <f t="shared" si="6"/>
        <v>207</v>
      </c>
      <c r="M47" s="33" t="s">
        <v>26</v>
      </c>
      <c r="N47" s="34" t="b">
        <f t="shared" si="7"/>
        <v>0</v>
      </c>
      <c r="O47" s="59"/>
    </row>
    <row r="48" spans="1:16" x14ac:dyDescent="0.25">
      <c r="A48" s="11"/>
      <c r="B48" s="85">
        <f t="shared" si="5"/>
        <v>18</v>
      </c>
      <c r="C48" s="13">
        <v>1164</v>
      </c>
      <c r="D48" s="14" t="s">
        <v>108</v>
      </c>
      <c r="E48" s="15" t="s">
        <v>109</v>
      </c>
      <c r="F48" s="15" t="s">
        <v>60</v>
      </c>
      <c r="G48" s="13" t="s">
        <v>61</v>
      </c>
      <c r="H48" s="16">
        <v>187</v>
      </c>
      <c r="I48" s="16"/>
      <c r="J48" s="16" t="s">
        <v>24</v>
      </c>
      <c r="K48" s="17"/>
      <c r="L48" s="45">
        <f t="shared" si="6"/>
        <v>187</v>
      </c>
      <c r="M48" s="33" t="s">
        <v>26</v>
      </c>
      <c r="N48" s="34" t="b">
        <f t="shared" si="7"/>
        <v>0</v>
      </c>
      <c r="O48" s="92"/>
    </row>
    <row r="49" spans="1:15" x14ac:dyDescent="0.25">
      <c r="A49" s="11"/>
      <c r="B49" s="85">
        <f t="shared" si="5"/>
        <v>19</v>
      </c>
      <c r="C49" s="52">
        <v>1805</v>
      </c>
      <c r="D49" s="14" t="s">
        <v>112</v>
      </c>
      <c r="E49" s="15" t="s">
        <v>26</v>
      </c>
      <c r="F49" s="15" t="s">
        <v>27</v>
      </c>
      <c r="G49" s="13" t="s">
        <v>23</v>
      </c>
      <c r="H49" s="16">
        <v>168</v>
      </c>
      <c r="I49" s="16"/>
      <c r="J49" s="16"/>
      <c r="K49" s="17"/>
      <c r="L49" s="45">
        <f t="shared" si="6"/>
        <v>168</v>
      </c>
      <c r="M49" s="33" t="s">
        <v>26</v>
      </c>
      <c r="N49" s="34" t="b">
        <f t="shared" si="7"/>
        <v>0</v>
      </c>
      <c r="O49" s="59"/>
    </row>
    <row r="51" spans="1:15" x14ac:dyDescent="0.25">
      <c r="D51" s="69" t="s">
        <v>115</v>
      </c>
      <c r="E51" s="185" t="s">
        <v>116</v>
      </c>
      <c r="F51" s="185"/>
      <c r="G51" s="185"/>
    </row>
    <row r="52" spans="1:15" x14ac:dyDescent="0.25">
      <c r="D52" s="70" t="s">
        <v>117</v>
      </c>
      <c r="E52" s="186" t="s">
        <v>118</v>
      </c>
      <c r="F52" s="186"/>
      <c r="G52" s="186"/>
    </row>
    <row r="53" spans="1:15" x14ac:dyDescent="0.25">
      <c r="D53" s="71" t="s">
        <v>119</v>
      </c>
      <c r="E53" s="186" t="s">
        <v>120</v>
      </c>
      <c r="F53" s="186"/>
      <c r="G53" s="186"/>
    </row>
    <row r="54" spans="1:15" x14ac:dyDescent="0.25">
      <c r="D54" s="72" t="s">
        <v>121</v>
      </c>
      <c r="E54" s="186" t="s">
        <v>122</v>
      </c>
      <c r="F54" s="186"/>
      <c r="G54" s="186"/>
    </row>
    <row r="55" spans="1:15" x14ac:dyDescent="0.25">
      <c r="D55" s="73" t="s">
        <v>123</v>
      </c>
      <c r="E55" s="187" t="s">
        <v>124</v>
      </c>
      <c r="F55" s="187"/>
      <c r="G55" s="187"/>
    </row>
    <row r="57" spans="1:15" x14ac:dyDescent="0.25">
      <c r="G57" s="94"/>
    </row>
  </sheetData>
  <sheetProtection selectLockedCells="1" selectUnlockedCells="1"/>
  <mergeCells count="7">
    <mergeCell ref="E55:G55"/>
    <mergeCell ref="C1:O1"/>
    <mergeCell ref="C2:O2"/>
    <mergeCell ref="E51:G51"/>
    <mergeCell ref="E52:G52"/>
    <mergeCell ref="E53:G53"/>
    <mergeCell ref="E54:G54"/>
  </mergeCells>
  <pageMargins left="0.51180555555555551" right="0.31527777777777777" top="0.35416666666666669" bottom="0.3541666666666666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opLeftCell="A34" zoomScale="102" zoomScaleNormal="102" zoomScaleSheetLayoutView="100" workbookViewId="0">
      <selection activeCell="Q34" sqref="Q1:U65536"/>
    </sheetView>
  </sheetViews>
  <sheetFormatPr defaultRowHeight="15" x14ac:dyDescent="0.25"/>
  <cols>
    <col min="2" max="2" width="6.5703125" style="95" customWidth="1"/>
    <col min="3" max="3" width="6.42578125" customWidth="1"/>
    <col min="4" max="4" width="15.5703125" customWidth="1"/>
    <col min="5" max="5" width="5.42578125" customWidth="1"/>
    <col min="6" max="6" width="8.85546875" customWidth="1"/>
    <col min="7" max="7" width="10.5703125" customWidth="1"/>
    <col min="8" max="8" width="5.5703125" style="2" customWidth="1"/>
    <col min="9" max="11" width="5.5703125" customWidth="1"/>
    <col min="12" max="12" width="6.5703125" style="2" customWidth="1"/>
    <col min="13" max="13" width="5.5703125" customWidth="1"/>
    <col min="14" max="14" width="7.5703125" customWidth="1"/>
    <col min="15" max="15" width="5.7109375" customWidth="1"/>
    <col min="16" max="16" width="4" customWidth="1"/>
  </cols>
  <sheetData>
    <row r="1" spans="1:19" s="3" customFormat="1" ht="18" x14ac:dyDescent="0.25">
      <c r="B1" s="96"/>
      <c r="C1" s="183" t="s">
        <v>0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9" s="3" customFormat="1" ht="15.75" x14ac:dyDescent="0.25">
      <c r="B2" s="96"/>
      <c r="C2" s="184" t="s">
        <v>135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9" s="98" customFormat="1" ht="30" customHeight="1" x14ac:dyDescent="0.25">
      <c r="A3" s="5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97" t="s">
        <v>9</v>
      </c>
      <c r="J3" s="6" t="s">
        <v>10</v>
      </c>
      <c r="K3" s="6" t="s">
        <v>11</v>
      </c>
      <c r="L3" s="78" t="s">
        <v>12</v>
      </c>
      <c r="M3" s="6" t="s">
        <v>13</v>
      </c>
      <c r="N3" s="6" t="s">
        <v>14</v>
      </c>
      <c r="O3" s="6" t="s">
        <v>15</v>
      </c>
    </row>
    <row r="4" spans="1:19" x14ac:dyDescent="0.25">
      <c r="A4" s="11"/>
      <c r="B4" s="99">
        <v>1</v>
      </c>
      <c r="C4" s="13">
        <v>1786</v>
      </c>
      <c r="D4" s="14" t="s">
        <v>16</v>
      </c>
      <c r="E4" s="13" t="s">
        <v>17</v>
      </c>
      <c r="F4" s="13" t="s">
        <v>18</v>
      </c>
      <c r="G4" s="32"/>
      <c r="H4" s="16">
        <v>95</v>
      </c>
      <c r="I4" s="16"/>
      <c r="J4" s="16"/>
      <c r="K4" s="17"/>
      <c r="L4" s="45">
        <f>SUM(H4:K4)</f>
        <v>95</v>
      </c>
      <c r="M4" s="33" t="s">
        <v>21</v>
      </c>
      <c r="N4" s="34" t="b">
        <f>L4&gt;=115</f>
        <v>0</v>
      </c>
      <c r="O4" s="35"/>
      <c r="Q4" s="22"/>
      <c r="R4" s="22"/>
      <c r="S4" s="22"/>
    </row>
    <row r="5" spans="1:19" x14ac:dyDescent="0.25">
      <c r="B5" s="24"/>
      <c r="C5" s="25"/>
      <c r="D5" s="26"/>
      <c r="E5" s="25"/>
      <c r="F5" s="25"/>
      <c r="G5" s="25"/>
      <c r="H5" s="27"/>
      <c r="I5" s="27"/>
      <c r="J5" s="27"/>
      <c r="K5" s="28"/>
      <c r="L5" s="29"/>
      <c r="M5" s="30"/>
      <c r="N5" s="31"/>
      <c r="O5" s="30"/>
      <c r="Q5" s="10"/>
      <c r="R5" s="10"/>
      <c r="S5" s="10"/>
    </row>
    <row r="6" spans="1:19" x14ac:dyDescent="0.25">
      <c r="A6" s="11"/>
      <c r="B6" s="85">
        <f t="shared" ref="B6:B11" si="0">B5+1</f>
        <v>1</v>
      </c>
      <c r="C6" s="41">
        <v>1383</v>
      </c>
      <c r="D6" s="42" t="s">
        <v>36</v>
      </c>
      <c r="E6" s="41" t="s">
        <v>21</v>
      </c>
      <c r="F6" s="41" t="s">
        <v>18</v>
      </c>
      <c r="G6" s="52" t="s">
        <v>37</v>
      </c>
      <c r="H6" s="16">
        <v>105</v>
      </c>
      <c r="I6" s="100" t="s">
        <v>24</v>
      </c>
      <c r="J6" s="16" t="s">
        <v>24</v>
      </c>
      <c r="K6" s="101"/>
      <c r="L6" s="45">
        <f t="shared" ref="L6:L11" si="1">SUM(H6:K6)</f>
        <v>105</v>
      </c>
      <c r="M6" s="33" t="s">
        <v>35</v>
      </c>
      <c r="N6" s="34" t="b">
        <f t="shared" ref="N6:N11" si="2">L6&gt;=110</f>
        <v>0</v>
      </c>
      <c r="O6" s="33"/>
    </row>
    <row r="7" spans="1:19" x14ac:dyDescent="0.25">
      <c r="A7" s="11"/>
      <c r="B7" s="85">
        <f t="shared" si="0"/>
        <v>2</v>
      </c>
      <c r="C7" s="13">
        <v>786</v>
      </c>
      <c r="D7" s="14" t="s">
        <v>20</v>
      </c>
      <c r="E7" s="15" t="s">
        <v>21</v>
      </c>
      <c r="F7" s="15" t="s">
        <v>22</v>
      </c>
      <c r="G7" s="13" t="s">
        <v>23</v>
      </c>
      <c r="H7" s="16">
        <v>99</v>
      </c>
      <c r="I7" s="100" t="s">
        <v>24</v>
      </c>
      <c r="J7" s="16" t="s">
        <v>24</v>
      </c>
      <c r="K7" s="101"/>
      <c r="L7" s="45">
        <f t="shared" si="1"/>
        <v>99</v>
      </c>
      <c r="M7" s="33" t="s">
        <v>35</v>
      </c>
      <c r="N7" s="34" t="b">
        <f t="shared" si="2"/>
        <v>0</v>
      </c>
      <c r="O7" s="33"/>
    </row>
    <row r="8" spans="1:19" x14ac:dyDescent="0.25">
      <c r="A8" s="11"/>
      <c r="B8" s="85">
        <f t="shared" si="0"/>
        <v>3</v>
      </c>
      <c r="C8" s="32">
        <v>1467</v>
      </c>
      <c r="D8" s="37" t="s">
        <v>25</v>
      </c>
      <c r="E8" s="32" t="s">
        <v>26</v>
      </c>
      <c r="F8" s="32" t="s">
        <v>22</v>
      </c>
      <c r="G8" s="32" t="s">
        <v>23</v>
      </c>
      <c r="H8" s="16">
        <v>95</v>
      </c>
      <c r="I8" s="100"/>
      <c r="J8" s="16"/>
      <c r="K8" s="101"/>
      <c r="L8" s="45">
        <f t="shared" si="1"/>
        <v>95</v>
      </c>
      <c r="M8" s="33" t="s">
        <v>35</v>
      </c>
      <c r="N8" s="34" t="b">
        <f t="shared" si="2"/>
        <v>0</v>
      </c>
      <c r="O8" s="39"/>
      <c r="P8" s="93" t="s">
        <v>79</v>
      </c>
    </row>
    <row r="9" spans="1:19" x14ac:dyDescent="0.25">
      <c r="A9" s="11"/>
      <c r="B9" s="85">
        <f t="shared" si="0"/>
        <v>4</v>
      </c>
      <c r="C9" s="13">
        <v>1475</v>
      </c>
      <c r="D9" s="14" t="s">
        <v>45</v>
      </c>
      <c r="E9" s="15" t="s">
        <v>35</v>
      </c>
      <c r="F9" s="15" t="s">
        <v>22</v>
      </c>
      <c r="G9" s="13" t="s">
        <v>23</v>
      </c>
      <c r="H9" s="16">
        <v>95</v>
      </c>
      <c r="I9" s="100"/>
      <c r="J9" s="16"/>
      <c r="K9" s="101"/>
      <c r="L9" s="45">
        <f t="shared" si="1"/>
        <v>95</v>
      </c>
      <c r="M9" s="33" t="s">
        <v>35</v>
      </c>
      <c r="N9" s="34" t="b">
        <f t="shared" si="2"/>
        <v>0</v>
      </c>
      <c r="O9" s="39"/>
      <c r="P9" s="93" t="s">
        <v>82</v>
      </c>
    </row>
    <row r="10" spans="1:19" x14ac:dyDescent="0.25">
      <c r="A10" s="11"/>
      <c r="B10" s="85">
        <f t="shared" si="0"/>
        <v>5</v>
      </c>
      <c r="C10" s="32">
        <v>2434</v>
      </c>
      <c r="D10" s="37" t="s">
        <v>28</v>
      </c>
      <c r="E10" s="32" t="s">
        <v>29</v>
      </c>
      <c r="F10" s="32"/>
      <c r="G10" s="32"/>
      <c r="H10" s="16">
        <v>92</v>
      </c>
      <c r="I10" s="100"/>
      <c r="J10" s="16"/>
      <c r="K10" s="101"/>
      <c r="L10" s="45">
        <f t="shared" si="1"/>
        <v>92</v>
      </c>
      <c r="M10" s="33" t="s">
        <v>35</v>
      </c>
      <c r="N10" s="34" t="b">
        <f t="shared" si="2"/>
        <v>0</v>
      </c>
      <c r="O10" s="33"/>
      <c r="P10" s="93"/>
    </row>
    <row r="11" spans="1:19" x14ac:dyDescent="0.25">
      <c r="A11" s="11"/>
      <c r="B11" s="85">
        <f t="shared" si="0"/>
        <v>6</v>
      </c>
      <c r="C11" s="32">
        <v>1775</v>
      </c>
      <c r="D11" s="37" t="s">
        <v>64</v>
      </c>
      <c r="E11" s="32" t="s">
        <v>65</v>
      </c>
      <c r="F11" s="32" t="s">
        <v>27</v>
      </c>
      <c r="G11" s="32"/>
      <c r="H11" s="16">
        <v>77</v>
      </c>
      <c r="I11" s="100"/>
      <c r="J11" s="16"/>
      <c r="K11" s="101"/>
      <c r="L11" s="45">
        <f t="shared" si="1"/>
        <v>77</v>
      </c>
      <c r="M11" s="33" t="s">
        <v>35</v>
      </c>
      <c r="N11" s="34" t="b">
        <f t="shared" si="2"/>
        <v>0</v>
      </c>
      <c r="O11" s="33"/>
      <c r="P11" s="93"/>
    </row>
    <row r="12" spans="1:19" x14ac:dyDescent="0.25">
      <c r="B12" s="24"/>
      <c r="C12" s="25"/>
      <c r="D12" s="26"/>
      <c r="E12" s="25"/>
      <c r="F12" s="25"/>
      <c r="G12" s="25"/>
      <c r="H12" s="27"/>
      <c r="I12" s="27"/>
      <c r="J12" s="27"/>
      <c r="K12" s="28"/>
      <c r="L12" s="28"/>
      <c r="M12" s="30"/>
      <c r="N12" s="31"/>
      <c r="O12" s="30"/>
      <c r="P12" s="93"/>
    </row>
    <row r="13" spans="1:19" x14ac:dyDescent="0.25">
      <c r="A13" s="11"/>
      <c r="B13" s="85">
        <f t="shared" ref="B13:B29" si="3">B12+1</f>
        <v>1</v>
      </c>
      <c r="C13" s="36">
        <v>1783</v>
      </c>
      <c r="D13" s="37" t="s">
        <v>31</v>
      </c>
      <c r="E13" s="32" t="s">
        <v>32</v>
      </c>
      <c r="F13" s="13" t="s">
        <v>33</v>
      </c>
      <c r="G13" s="32" t="s">
        <v>34</v>
      </c>
      <c r="H13" s="16">
        <v>101</v>
      </c>
      <c r="I13" s="100" t="s">
        <v>24</v>
      </c>
      <c r="J13" s="16" t="s">
        <v>24</v>
      </c>
      <c r="K13" s="101"/>
      <c r="L13" s="45">
        <f t="shared" ref="L13:L29" si="4">SUM(H13:K13)</f>
        <v>101</v>
      </c>
      <c r="M13" s="33" t="s">
        <v>17</v>
      </c>
      <c r="N13" s="34" t="b">
        <f t="shared" ref="N13:N29" si="5">L13&gt;=103</f>
        <v>0</v>
      </c>
      <c r="O13" s="33"/>
      <c r="P13" s="93"/>
    </row>
    <row r="14" spans="1:19" x14ac:dyDescent="0.25">
      <c r="A14" s="11"/>
      <c r="B14" s="85">
        <f t="shared" si="3"/>
        <v>2</v>
      </c>
      <c r="C14" s="13">
        <v>322</v>
      </c>
      <c r="D14" s="14" t="s">
        <v>42</v>
      </c>
      <c r="E14" s="15" t="s">
        <v>40</v>
      </c>
      <c r="F14" s="15" t="s">
        <v>27</v>
      </c>
      <c r="G14" s="13" t="s">
        <v>23</v>
      </c>
      <c r="H14" s="16">
        <v>91</v>
      </c>
      <c r="I14" s="16"/>
      <c r="J14" s="16"/>
      <c r="K14" s="17"/>
      <c r="L14" s="45">
        <f t="shared" si="4"/>
        <v>91</v>
      </c>
      <c r="M14" s="33" t="s">
        <v>17</v>
      </c>
      <c r="N14" s="34" t="b">
        <f t="shared" si="5"/>
        <v>0</v>
      </c>
      <c r="O14" s="39"/>
      <c r="P14" s="93" t="s">
        <v>79</v>
      </c>
    </row>
    <row r="15" spans="1:19" x14ac:dyDescent="0.25">
      <c r="A15" s="11"/>
      <c r="B15" s="85">
        <f t="shared" si="3"/>
        <v>3</v>
      </c>
      <c r="C15" s="13">
        <v>1281</v>
      </c>
      <c r="D15" s="14" t="s">
        <v>51</v>
      </c>
      <c r="E15" s="15" t="s">
        <v>52</v>
      </c>
      <c r="F15" s="15" t="s">
        <v>48</v>
      </c>
      <c r="G15" s="13" t="s">
        <v>53</v>
      </c>
      <c r="H15" s="16">
        <v>91</v>
      </c>
      <c r="I15" s="100" t="s">
        <v>24</v>
      </c>
      <c r="J15" s="16" t="s">
        <v>24</v>
      </c>
      <c r="K15" s="101"/>
      <c r="L15" s="45">
        <f t="shared" si="4"/>
        <v>91</v>
      </c>
      <c r="M15" s="33" t="s">
        <v>17</v>
      </c>
      <c r="N15" s="34" t="b">
        <f t="shared" si="5"/>
        <v>0</v>
      </c>
      <c r="O15" s="39"/>
      <c r="P15" s="93" t="s">
        <v>136</v>
      </c>
    </row>
    <row r="16" spans="1:19" x14ac:dyDescent="0.25">
      <c r="A16" s="11"/>
      <c r="B16" s="85">
        <f t="shared" si="3"/>
        <v>4</v>
      </c>
      <c r="C16" s="13">
        <v>1060</v>
      </c>
      <c r="D16" s="14" t="s">
        <v>69</v>
      </c>
      <c r="E16" s="15" t="s">
        <v>70</v>
      </c>
      <c r="F16" s="15" t="s">
        <v>48</v>
      </c>
      <c r="G16" s="13" t="s">
        <v>53</v>
      </c>
      <c r="H16" s="16">
        <v>88</v>
      </c>
      <c r="I16" s="100" t="s">
        <v>24</v>
      </c>
      <c r="J16" s="16" t="s">
        <v>24</v>
      </c>
      <c r="K16" s="101"/>
      <c r="L16" s="45">
        <f t="shared" si="4"/>
        <v>88</v>
      </c>
      <c r="M16" s="33" t="s">
        <v>17</v>
      </c>
      <c r="N16" s="34" t="b">
        <f t="shared" si="5"/>
        <v>0</v>
      </c>
      <c r="O16" s="33"/>
    </row>
    <row r="17" spans="1:15" x14ac:dyDescent="0.25">
      <c r="A17" s="11"/>
      <c r="B17" s="85">
        <f t="shared" si="3"/>
        <v>5</v>
      </c>
      <c r="C17" s="13">
        <v>506</v>
      </c>
      <c r="D17" s="14" t="s">
        <v>49</v>
      </c>
      <c r="E17" s="15" t="s">
        <v>35</v>
      </c>
      <c r="F17" s="15" t="s">
        <v>30</v>
      </c>
      <c r="G17" s="13" t="s">
        <v>30</v>
      </c>
      <c r="H17" s="16">
        <v>86</v>
      </c>
      <c r="I17" s="16"/>
      <c r="J17" s="16"/>
      <c r="K17" s="17"/>
      <c r="L17" s="45">
        <f t="shared" si="4"/>
        <v>86</v>
      </c>
      <c r="M17" s="33" t="s">
        <v>17</v>
      </c>
      <c r="N17" s="34" t="b">
        <f t="shared" si="5"/>
        <v>0</v>
      </c>
      <c r="O17" s="33"/>
    </row>
    <row r="18" spans="1:15" x14ac:dyDescent="0.25">
      <c r="A18" s="11"/>
      <c r="B18" s="85">
        <f t="shared" si="3"/>
        <v>6</v>
      </c>
      <c r="C18" s="13">
        <v>2213</v>
      </c>
      <c r="D18" s="14" t="s">
        <v>66</v>
      </c>
      <c r="E18" s="15" t="s">
        <v>55</v>
      </c>
      <c r="F18" s="15" t="s">
        <v>60</v>
      </c>
      <c r="G18" s="13" t="s">
        <v>61</v>
      </c>
      <c r="H18" s="16">
        <v>85</v>
      </c>
      <c r="I18" s="16"/>
      <c r="J18" s="16"/>
      <c r="K18" s="17"/>
      <c r="L18" s="45">
        <f t="shared" si="4"/>
        <v>85</v>
      </c>
      <c r="M18" s="33" t="s">
        <v>17</v>
      </c>
      <c r="N18" s="34" t="b">
        <f t="shared" si="5"/>
        <v>0</v>
      </c>
      <c r="O18" s="33"/>
    </row>
    <row r="19" spans="1:15" x14ac:dyDescent="0.25">
      <c r="A19" s="11"/>
      <c r="B19" s="85">
        <f t="shared" si="3"/>
        <v>7</v>
      </c>
      <c r="C19" s="13">
        <v>2296</v>
      </c>
      <c r="D19" s="14" t="s">
        <v>39</v>
      </c>
      <c r="E19" s="15" t="s">
        <v>40</v>
      </c>
      <c r="F19" s="15" t="s">
        <v>22</v>
      </c>
      <c r="G19" s="13" t="s">
        <v>23</v>
      </c>
      <c r="H19" s="16">
        <v>85</v>
      </c>
      <c r="I19" s="100" t="s">
        <v>24</v>
      </c>
      <c r="J19" s="16" t="s">
        <v>24</v>
      </c>
      <c r="K19" s="101"/>
      <c r="L19" s="45">
        <f t="shared" si="4"/>
        <v>85</v>
      </c>
      <c r="M19" s="33" t="s">
        <v>17</v>
      </c>
      <c r="N19" s="34" t="b">
        <f t="shared" si="5"/>
        <v>0</v>
      </c>
      <c r="O19" s="33"/>
    </row>
    <row r="20" spans="1:15" x14ac:dyDescent="0.25">
      <c r="A20" s="11"/>
      <c r="B20" s="85">
        <f t="shared" si="3"/>
        <v>8</v>
      </c>
      <c r="C20" s="13">
        <v>2105</v>
      </c>
      <c r="D20" s="14" t="s">
        <v>74</v>
      </c>
      <c r="E20" s="15" t="s">
        <v>75</v>
      </c>
      <c r="F20" s="15" t="s">
        <v>60</v>
      </c>
      <c r="G20" s="13" t="s">
        <v>61</v>
      </c>
      <c r="H20" s="16">
        <v>85</v>
      </c>
      <c r="I20" s="100" t="s">
        <v>24</v>
      </c>
      <c r="J20" s="16" t="s">
        <v>24</v>
      </c>
      <c r="K20" s="101"/>
      <c r="L20" s="45">
        <f t="shared" si="4"/>
        <v>85</v>
      </c>
      <c r="M20" s="33" t="s">
        <v>17</v>
      </c>
      <c r="N20" s="34" t="b">
        <f t="shared" si="5"/>
        <v>0</v>
      </c>
      <c r="O20" s="33"/>
    </row>
    <row r="21" spans="1:15" x14ac:dyDescent="0.25">
      <c r="A21" s="11"/>
      <c r="B21" s="85">
        <f t="shared" si="3"/>
        <v>9</v>
      </c>
      <c r="C21" s="13">
        <v>1618</v>
      </c>
      <c r="D21" s="14" t="s">
        <v>58</v>
      </c>
      <c r="E21" s="15" t="s">
        <v>19</v>
      </c>
      <c r="F21" s="15" t="s">
        <v>27</v>
      </c>
      <c r="G21" s="13" t="s">
        <v>61</v>
      </c>
      <c r="H21" s="16">
        <v>85</v>
      </c>
      <c r="I21" s="16"/>
      <c r="J21" s="16"/>
      <c r="K21" s="17"/>
      <c r="L21" s="45">
        <f t="shared" si="4"/>
        <v>85</v>
      </c>
      <c r="M21" s="33" t="s">
        <v>17</v>
      </c>
      <c r="N21" s="34" t="b">
        <f t="shared" si="5"/>
        <v>0</v>
      </c>
      <c r="O21" s="33"/>
    </row>
    <row r="22" spans="1:15" x14ac:dyDescent="0.25">
      <c r="A22" s="11"/>
      <c r="B22" s="85">
        <f t="shared" si="3"/>
        <v>10</v>
      </c>
      <c r="C22" s="13">
        <v>1268</v>
      </c>
      <c r="D22" s="14" t="s">
        <v>56</v>
      </c>
      <c r="E22" s="15" t="s">
        <v>55</v>
      </c>
      <c r="F22" s="15" t="s">
        <v>30</v>
      </c>
      <c r="G22" s="13" t="s">
        <v>30</v>
      </c>
      <c r="H22" s="16">
        <v>82</v>
      </c>
      <c r="I22" s="16"/>
      <c r="J22" s="16"/>
      <c r="K22" s="17"/>
      <c r="L22" s="45">
        <f t="shared" si="4"/>
        <v>82</v>
      </c>
      <c r="M22" s="33" t="s">
        <v>17</v>
      </c>
      <c r="N22" s="34" t="b">
        <f t="shared" si="5"/>
        <v>0</v>
      </c>
      <c r="O22" s="33"/>
    </row>
    <row r="23" spans="1:15" x14ac:dyDescent="0.25">
      <c r="A23" s="11"/>
      <c r="B23" s="85">
        <f t="shared" si="3"/>
        <v>11</v>
      </c>
      <c r="C23" s="13">
        <v>3623</v>
      </c>
      <c r="D23" s="14" t="s">
        <v>46</v>
      </c>
      <c r="E23" s="15" t="s">
        <v>17</v>
      </c>
      <c r="F23" s="15" t="s">
        <v>99</v>
      </c>
      <c r="G23" s="13" t="s">
        <v>48</v>
      </c>
      <c r="H23" s="16">
        <v>80</v>
      </c>
      <c r="I23" s="100" t="s">
        <v>24</v>
      </c>
      <c r="J23" s="16" t="s">
        <v>24</v>
      </c>
      <c r="K23" s="101"/>
      <c r="L23" s="45">
        <f t="shared" si="4"/>
        <v>80</v>
      </c>
      <c r="M23" s="33" t="s">
        <v>17</v>
      </c>
      <c r="N23" s="34" t="b">
        <f t="shared" si="5"/>
        <v>0</v>
      </c>
      <c r="O23" s="33"/>
    </row>
    <row r="24" spans="1:15" x14ac:dyDescent="0.25">
      <c r="A24" s="11"/>
      <c r="B24" s="85">
        <f t="shared" si="3"/>
        <v>12</v>
      </c>
      <c r="C24" s="13">
        <v>1628</v>
      </c>
      <c r="D24" s="14" t="s">
        <v>113</v>
      </c>
      <c r="E24" s="15" t="s">
        <v>44</v>
      </c>
      <c r="F24" s="15" t="s">
        <v>33</v>
      </c>
      <c r="G24" s="13"/>
      <c r="H24" s="16">
        <v>78</v>
      </c>
      <c r="I24" s="16"/>
      <c r="J24" s="16"/>
      <c r="K24" s="17"/>
      <c r="L24" s="45">
        <f t="shared" si="4"/>
        <v>78</v>
      </c>
      <c r="M24" s="33" t="s">
        <v>17</v>
      </c>
      <c r="N24" s="34" t="b">
        <f t="shared" si="5"/>
        <v>0</v>
      </c>
      <c r="O24" s="33"/>
    </row>
    <row r="25" spans="1:15" x14ac:dyDescent="0.25">
      <c r="A25" s="11"/>
      <c r="B25" s="85">
        <f t="shared" si="3"/>
        <v>13</v>
      </c>
      <c r="C25" s="13">
        <v>1412</v>
      </c>
      <c r="D25" s="14" t="s">
        <v>63</v>
      </c>
      <c r="E25" s="15" t="s">
        <v>40</v>
      </c>
      <c r="F25" s="15" t="s">
        <v>22</v>
      </c>
      <c r="G25" s="13" t="s">
        <v>23</v>
      </c>
      <c r="H25" s="16">
        <v>74</v>
      </c>
      <c r="I25" s="100" t="s">
        <v>24</v>
      </c>
      <c r="J25" s="16" t="s">
        <v>24</v>
      </c>
      <c r="K25" s="101"/>
      <c r="L25" s="45">
        <f t="shared" si="4"/>
        <v>74</v>
      </c>
      <c r="M25" s="33" t="s">
        <v>17</v>
      </c>
      <c r="N25" s="34" t="b">
        <f t="shared" si="5"/>
        <v>0</v>
      </c>
      <c r="O25" s="33"/>
    </row>
    <row r="26" spans="1:15" x14ac:dyDescent="0.25">
      <c r="A26" s="11"/>
      <c r="B26" s="85">
        <f t="shared" si="3"/>
        <v>14</v>
      </c>
      <c r="C26" s="13">
        <v>1314</v>
      </c>
      <c r="D26" s="14" t="s">
        <v>54</v>
      </c>
      <c r="E26" s="15" t="s">
        <v>55</v>
      </c>
      <c r="F26" s="15" t="s">
        <v>30</v>
      </c>
      <c r="G26" s="13" t="s">
        <v>30</v>
      </c>
      <c r="H26" s="16">
        <v>74</v>
      </c>
      <c r="I26" s="100" t="s">
        <v>24</v>
      </c>
      <c r="J26" s="16" t="s">
        <v>24</v>
      </c>
      <c r="K26" s="101"/>
      <c r="L26" s="45">
        <f t="shared" si="4"/>
        <v>74</v>
      </c>
      <c r="M26" s="33" t="s">
        <v>17</v>
      </c>
      <c r="N26" s="34" t="b">
        <f t="shared" si="5"/>
        <v>0</v>
      </c>
      <c r="O26" s="33"/>
    </row>
    <row r="27" spans="1:15" x14ac:dyDescent="0.25">
      <c r="A27" s="11"/>
      <c r="B27" s="85">
        <f t="shared" si="3"/>
        <v>15</v>
      </c>
      <c r="C27" s="13">
        <v>921</v>
      </c>
      <c r="D27" s="14" t="s">
        <v>71</v>
      </c>
      <c r="E27" s="15" t="s">
        <v>72</v>
      </c>
      <c r="F27" s="15" t="s">
        <v>22</v>
      </c>
      <c r="G27" s="13" t="s">
        <v>23</v>
      </c>
      <c r="H27" s="16">
        <v>72</v>
      </c>
      <c r="I27" s="16"/>
      <c r="J27" s="16"/>
      <c r="K27" s="17"/>
      <c r="L27" s="45">
        <f t="shared" si="4"/>
        <v>72</v>
      </c>
      <c r="M27" s="33" t="s">
        <v>17</v>
      </c>
      <c r="N27" s="34" t="b">
        <f t="shared" si="5"/>
        <v>0</v>
      </c>
      <c r="O27" s="33"/>
    </row>
    <row r="28" spans="1:15" x14ac:dyDescent="0.25">
      <c r="A28" s="11"/>
      <c r="B28" s="85">
        <f t="shared" si="3"/>
        <v>16</v>
      </c>
      <c r="C28" s="13">
        <v>1143</v>
      </c>
      <c r="D28" s="14" t="s">
        <v>133</v>
      </c>
      <c r="E28" s="15" t="s">
        <v>87</v>
      </c>
      <c r="F28" s="15"/>
      <c r="G28" s="13"/>
      <c r="H28" s="16">
        <v>70</v>
      </c>
      <c r="I28" s="16"/>
      <c r="J28" s="16"/>
      <c r="K28" s="17"/>
      <c r="L28" s="45">
        <f t="shared" si="4"/>
        <v>70</v>
      </c>
      <c r="M28" s="33" t="s">
        <v>17</v>
      </c>
      <c r="N28" s="34" t="b">
        <f t="shared" si="5"/>
        <v>0</v>
      </c>
      <c r="O28" s="33"/>
    </row>
    <row r="29" spans="1:15" x14ac:dyDescent="0.25">
      <c r="A29" s="11"/>
      <c r="B29" s="85">
        <f t="shared" si="3"/>
        <v>17</v>
      </c>
      <c r="C29" s="13">
        <v>709</v>
      </c>
      <c r="D29" s="14" t="s">
        <v>50</v>
      </c>
      <c r="E29" s="15"/>
      <c r="F29" s="15"/>
      <c r="G29" s="13"/>
      <c r="H29" s="16">
        <v>68</v>
      </c>
      <c r="I29" s="16"/>
      <c r="J29" s="16"/>
      <c r="K29" s="17"/>
      <c r="L29" s="45">
        <f t="shared" si="4"/>
        <v>68</v>
      </c>
      <c r="M29" s="33" t="s">
        <v>17</v>
      </c>
      <c r="N29" s="34" t="b">
        <f t="shared" si="5"/>
        <v>0</v>
      </c>
      <c r="O29" s="33"/>
    </row>
    <row r="30" spans="1:15" x14ac:dyDescent="0.25">
      <c r="B30" s="24"/>
      <c r="C30" s="25"/>
      <c r="D30" s="26"/>
      <c r="E30" s="25"/>
      <c r="F30" s="25"/>
      <c r="G30" s="25"/>
      <c r="H30" s="27"/>
      <c r="I30" s="27"/>
      <c r="J30" s="27"/>
      <c r="K30" s="28"/>
      <c r="L30" s="28"/>
      <c r="M30" s="30"/>
      <c r="N30" s="31"/>
      <c r="O30" s="30"/>
    </row>
    <row r="31" spans="1:15" x14ac:dyDescent="0.25">
      <c r="A31" s="11"/>
      <c r="B31" s="85">
        <f t="shared" ref="B31:B36" si="6">B30+1</f>
        <v>1</v>
      </c>
      <c r="C31" s="13">
        <v>1767</v>
      </c>
      <c r="D31" s="14" t="s">
        <v>76</v>
      </c>
      <c r="E31" s="15" t="s">
        <v>77</v>
      </c>
      <c r="F31" s="15" t="s">
        <v>33</v>
      </c>
      <c r="G31" s="13" t="s">
        <v>24</v>
      </c>
      <c r="H31" s="16">
        <v>94</v>
      </c>
      <c r="I31" s="100" t="s">
        <v>24</v>
      </c>
      <c r="J31" s="16" t="s">
        <v>24</v>
      </c>
      <c r="K31" s="101"/>
      <c r="L31" s="45">
        <f t="shared" ref="L31:L50" si="7">SUM(H31:K31)</f>
        <v>94</v>
      </c>
      <c r="M31" s="33" t="s">
        <v>26</v>
      </c>
      <c r="N31" s="34" t="b">
        <f t="shared" ref="N31:N50" si="8">L31&gt;=86</f>
        <v>1</v>
      </c>
      <c r="O31" s="59" t="s">
        <v>17</v>
      </c>
    </row>
    <row r="32" spans="1:15" x14ac:dyDescent="0.25">
      <c r="A32" s="11"/>
      <c r="B32" s="85">
        <f t="shared" si="6"/>
        <v>2</v>
      </c>
      <c r="C32" s="13">
        <v>2138</v>
      </c>
      <c r="D32" s="14" t="s">
        <v>67</v>
      </c>
      <c r="E32" s="15" t="s">
        <v>68</v>
      </c>
      <c r="F32" s="15" t="s">
        <v>30</v>
      </c>
      <c r="G32" s="13" t="s">
        <v>30</v>
      </c>
      <c r="H32" s="16">
        <v>85</v>
      </c>
      <c r="I32" s="100"/>
      <c r="J32" s="16"/>
      <c r="K32" s="101"/>
      <c r="L32" s="45">
        <f t="shared" si="7"/>
        <v>85</v>
      </c>
      <c r="M32" s="33" t="s">
        <v>26</v>
      </c>
      <c r="N32" s="34" t="b">
        <f t="shared" si="8"/>
        <v>0</v>
      </c>
      <c r="O32" s="59"/>
    </row>
    <row r="33" spans="1:16" x14ac:dyDescent="0.25">
      <c r="A33" s="11"/>
      <c r="B33" s="85">
        <f t="shared" si="6"/>
        <v>3</v>
      </c>
      <c r="C33" s="13">
        <v>1799</v>
      </c>
      <c r="D33" s="14" t="s">
        <v>88</v>
      </c>
      <c r="E33" s="15" t="s">
        <v>21</v>
      </c>
      <c r="F33" s="15" t="s">
        <v>33</v>
      </c>
      <c r="G33" s="13"/>
      <c r="H33" s="16">
        <v>84</v>
      </c>
      <c r="I33" s="100"/>
      <c r="J33" s="16"/>
      <c r="K33" s="101"/>
      <c r="L33" s="45">
        <f t="shared" si="7"/>
        <v>84</v>
      </c>
      <c r="M33" s="33" t="s">
        <v>26</v>
      </c>
      <c r="N33" s="34" t="b">
        <f t="shared" si="8"/>
        <v>0</v>
      </c>
      <c r="O33" s="59"/>
    </row>
    <row r="34" spans="1:16" x14ac:dyDescent="0.25">
      <c r="A34" s="11"/>
      <c r="B34" s="85">
        <f t="shared" si="6"/>
        <v>4</v>
      </c>
      <c r="C34" s="13">
        <v>1051</v>
      </c>
      <c r="D34" s="14" t="s">
        <v>78</v>
      </c>
      <c r="E34" s="15" t="s">
        <v>40</v>
      </c>
      <c r="F34" s="15" t="s">
        <v>30</v>
      </c>
      <c r="G34" s="13" t="s">
        <v>30</v>
      </c>
      <c r="H34" s="16">
        <v>81</v>
      </c>
      <c r="I34" s="100"/>
      <c r="J34" s="16"/>
      <c r="K34" s="101"/>
      <c r="L34" s="45">
        <f t="shared" si="7"/>
        <v>81</v>
      </c>
      <c r="M34" s="33" t="s">
        <v>26</v>
      </c>
      <c r="N34" s="34" t="b">
        <f t="shared" si="8"/>
        <v>0</v>
      </c>
      <c r="O34" s="59"/>
    </row>
    <row r="35" spans="1:16" x14ac:dyDescent="0.25">
      <c r="A35" s="11"/>
      <c r="B35" s="85">
        <f t="shared" si="6"/>
        <v>5</v>
      </c>
      <c r="C35" s="13">
        <v>999</v>
      </c>
      <c r="D35" s="14" t="s">
        <v>89</v>
      </c>
      <c r="E35" s="15" t="s">
        <v>90</v>
      </c>
      <c r="F35" s="15" t="s">
        <v>27</v>
      </c>
      <c r="G35" s="13"/>
      <c r="H35" s="16">
        <v>78</v>
      </c>
      <c r="I35" s="100"/>
      <c r="J35" s="16"/>
      <c r="K35" s="101"/>
      <c r="L35" s="45">
        <f t="shared" si="7"/>
        <v>78</v>
      </c>
      <c r="M35" s="33" t="s">
        <v>26</v>
      </c>
      <c r="N35" s="34" t="b">
        <f t="shared" si="8"/>
        <v>0</v>
      </c>
      <c r="O35" s="59"/>
    </row>
    <row r="36" spans="1:16" x14ac:dyDescent="0.25">
      <c r="A36" s="11"/>
      <c r="B36" s="85">
        <f t="shared" si="6"/>
        <v>6</v>
      </c>
      <c r="C36" s="13">
        <v>1921</v>
      </c>
      <c r="D36" s="14" t="s">
        <v>83</v>
      </c>
      <c r="E36" s="15" t="s">
        <v>84</v>
      </c>
      <c r="F36" s="15" t="s">
        <v>22</v>
      </c>
      <c r="G36" s="13" t="s">
        <v>23</v>
      </c>
      <c r="H36" s="16">
        <v>76</v>
      </c>
      <c r="I36" s="100" t="s">
        <v>24</v>
      </c>
      <c r="J36" s="16" t="s">
        <v>24</v>
      </c>
      <c r="K36" s="101"/>
      <c r="L36" s="45">
        <f t="shared" si="7"/>
        <v>76</v>
      </c>
      <c r="M36" s="33" t="s">
        <v>26</v>
      </c>
      <c r="N36" s="34" t="b">
        <f t="shared" si="8"/>
        <v>0</v>
      </c>
      <c r="O36" s="59"/>
    </row>
    <row r="37" spans="1:16" x14ac:dyDescent="0.25">
      <c r="A37" s="11"/>
      <c r="B37" s="99">
        <f>+B36+1</f>
        <v>7</v>
      </c>
      <c r="C37" s="32">
        <v>1118</v>
      </c>
      <c r="D37" s="37" t="s">
        <v>91</v>
      </c>
      <c r="E37" s="32" t="s">
        <v>92</v>
      </c>
      <c r="F37" s="15" t="s">
        <v>22</v>
      </c>
      <c r="G37" s="13" t="s">
        <v>23</v>
      </c>
      <c r="H37" s="16">
        <v>72</v>
      </c>
      <c r="I37" s="100" t="s">
        <v>24</v>
      </c>
      <c r="J37" s="16" t="s">
        <v>24</v>
      </c>
      <c r="K37" s="101"/>
      <c r="L37" s="45">
        <f t="shared" si="7"/>
        <v>72</v>
      </c>
      <c r="M37" s="33" t="s">
        <v>26</v>
      </c>
      <c r="N37" s="34" t="b">
        <f t="shared" si="8"/>
        <v>0</v>
      </c>
      <c r="O37" s="102" t="s">
        <v>24</v>
      </c>
      <c r="P37" s="103"/>
    </row>
    <row r="38" spans="1:16" x14ac:dyDescent="0.25">
      <c r="A38" s="11"/>
      <c r="B38" s="85">
        <f t="shared" ref="B38:B50" si="9">B37+1</f>
        <v>8</v>
      </c>
      <c r="C38" s="13">
        <v>2786</v>
      </c>
      <c r="D38" s="14" t="s">
        <v>45</v>
      </c>
      <c r="E38" s="15" t="s">
        <v>80</v>
      </c>
      <c r="F38" s="15" t="s">
        <v>18</v>
      </c>
      <c r="G38" s="13"/>
      <c r="H38" s="16">
        <v>71</v>
      </c>
      <c r="I38" s="100"/>
      <c r="J38" s="16"/>
      <c r="K38" s="101"/>
      <c r="L38" s="45">
        <f t="shared" si="7"/>
        <v>71</v>
      </c>
      <c r="M38" s="33" t="s">
        <v>26</v>
      </c>
      <c r="N38" s="34" t="b">
        <f t="shared" si="8"/>
        <v>0</v>
      </c>
      <c r="O38" s="59"/>
    </row>
    <row r="39" spans="1:16" x14ac:dyDescent="0.25">
      <c r="A39" s="11"/>
      <c r="B39" s="85">
        <f t="shared" si="9"/>
        <v>9</v>
      </c>
      <c r="C39" s="32">
        <v>1624</v>
      </c>
      <c r="D39" s="14" t="s">
        <v>97</v>
      </c>
      <c r="E39" s="32" t="s">
        <v>98</v>
      </c>
      <c r="F39" s="32" t="s">
        <v>137</v>
      </c>
      <c r="G39" s="32" t="s">
        <v>30</v>
      </c>
      <c r="H39" s="16">
        <v>69</v>
      </c>
      <c r="I39" s="100" t="s">
        <v>24</v>
      </c>
      <c r="J39" s="16" t="s">
        <v>24</v>
      </c>
      <c r="K39" s="101"/>
      <c r="L39" s="45">
        <f t="shared" si="7"/>
        <v>69</v>
      </c>
      <c r="M39" s="33" t="s">
        <v>26</v>
      </c>
      <c r="N39" s="34" t="b">
        <f t="shared" si="8"/>
        <v>0</v>
      </c>
      <c r="O39" s="59"/>
    </row>
    <row r="40" spans="1:16" x14ac:dyDescent="0.25">
      <c r="A40" s="11"/>
      <c r="B40" s="85">
        <f t="shared" si="9"/>
        <v>10</v>
      </c>
      <c r="C40" s="13">
        <v>1119</v>
      </c>
      <c r="D40" s="14" t="s">
        <v>94</v>
      </c>
      <c r="E40" s="15" t="s">
        <v>40</v>
      </c>
      <c r="F40" s="15" t="s">
        <v>27</v>
      </c>
      <c r="G40" s="13" t="s">
        <v>23</v>
      </c>
      <c r="H40" s="16">
        <v>69</v>
      </c>
      <c r="I40" s="100"/>
      <c r="J40" s="16"/>
      <c r="K40" s="101"/>
      <c r="L40" s="45">
        <f t="shared" si="7"/>
        <v>69</v>
      </c>
      <c r="M40" s="33" t="s">
        <v>26</v>
      </c>
      <c r="N40" s="34" t="b">
        <f t="shared" si="8"/>
        <v>0</v>
      </c>
      <c r="O40" s="59"/>
    </row>
    <row r="41" spans="1:16" x14ac:dyDescent="0.25">
      <c r="A41" s="11"/>
      <c r="B41" s="85">
        <f t="shared" si="9"/>
        <v>11</v>
      </c>
      <c r="C41" s="13">
        <v>1809</v>
      </c>
      <c r="D41" s="14" t="s">
        <v>67</v>
      </c>
      <c r="E41" s="15" t="s">
        <v>73</v>
      </c>
      <c r="F41" s="15"/>
      <c r="G41" s="13"/>
      <c r="H41" s="16">
        <v>61</v>
      </c>
      <c r="I41" s="100"/>
      <c r="J41" s="16"/>
      <c r="K41" s="101"/>
      <c r="L41" s="45">
        <f t="shared" si="7"/>
        <v>61</v>
      </c>
      <c r="M41" s="33" t="s">
        <v>26</v>
      </c>
      <c r="N41" s="34" t="b">
        <f t="shared" si="8"/>
        <v>0</v>
      </c>
      <c r="O41" s="59"/>
    </row>
    <row r="42" spans="1:16" x14ac:dyDescent="0.25">
      <c r="A42" s="11"/>
      <c r="B42" s="85">
        <f t="shared" si="9"/>
        <v>12</v>
      </c>
      <c r="C42" s="13">
        <v>2009</v>
      </c>
      <c r="D42" s="14" t="s">
        <v>104</v>
      </c>
      <c r="E42" s="15" t="s">
        <v>92</v>
      </c>
      <c r="F42" s="15" t="s">
        <v>27</v>
      </c>
      <c r="G42" s="13" t="s">
        <v>23</v>
      </c>
      <c r="H42" s="16">
        <v>60</v>
      </c>
      <c r="I42" s="100"/>
      <c r="J42" s="16"/>
      <c r="K42" s="101"/>
      <c r="L42" s="45">
        <f t="shared" si="7"/>
        <v>60</v>
      </c>
      <c r="M42" s="33" t="s">
        <v>26</v>
      </c>
      <c r="N42" s="34" t="b">
        <f t="shared" si="8"/>
        <v>0</v>
      </c>
      <c r="O42" s="59"/>
    </row>
    <row r="43" spans="1:16" x14ac:dyDescent="0.25">
      <c r="A43" s="11"/>
      <c r="B43" s="85">
        <f t="shared" si="9"/>
        <v>13</v>
      </c>
      <c r="C43" s="13">
        <v>1816</v>
      </c>
      <c r="D43" s="14" t="s">
        <v>102</v>
      </c>
      <c r="E43" s="15" t="s">
        <v>103</v>
      </c>
      <c r="F43" s="15"/>
      <c r="G43" s="13"/>
      <c r="H43" s="16">
        <v>59</v>
      </c>
      <c r="I43" s="100"/>
      <c r="J43" s="16"/>
      <c r="K43" s="101"/>
      <c r="L43" s="45">
        <f t="shared" si="7"/>
        <v>59</v>
      </c>
      <c r="M43" s="33" t="s">
        <v>26</v>
      </c>
      <c r="N43" s="34" t="b">
        <f t="shared" si="8"/>
        <v>0</v>
      </c>
      <c r="O43" s="59"/>
    </row>
    <row r="44" spans="1:16" x14ac:dyDescent="0.25">
      <c r="A44" s="11"/>
      <c r="B44" s="85">
        <f t="shared" si="9"/>
        <v>14</v>
      </c>
      <c r="C44" s="13">
        <v>1164</v>
      </c>
      <c r="D44" s="14" t="s">
        <v>108</v>
      </c>
      <c r="E44" s="15" t="s">
        <v>109</v>
      </c>
      <c r="F44" s="15" t="s">
        <v>27</v>
      </c>
      <c r="G44" s="13" t="s">
        <v>61</v>
      </c>
      <c r="H44" s="16">
        <v>55</v>
      </c>
      <c r="I44" s="100" t="s">
        <v>24</v>
      </c>
      <c r="J44" s="16" t="s">
        <v>24</v>
      </c>
      <c r="K44" s="101"/>
      <c r="L44" s="45">
        <f t="shared" si="7"/>
        <v>55</v>
      </c>
      <c r="M44" s="33" t="s">
        <v>26</v>
      </c>
      <c r="N44" s="34" t="b">
        <f t="shared" si="8"/>
        <v>0</v>
      </c>
      <c r="O44" s="59"/>
    </row>
    <row r="45" spans="1:16" x14ac:dyDescent="0.25">
      <c r="A45" s="11"/>
      <c r="B45" s="85">
        <f t="shared" si="9"/>
        <v>15</v>
      </c>
      <c r="C45" s="13">
        <v>1615</v>
      </c>
      <c r="D45" s="14" t="s">
        <v>101</v>
      </c>
      <c r="E45" s="15" t="s">
        <v>17</v>
      </c>
      <c r="F45" s="15" t="s">
        <v>18</v>
      </c>
      <c r="G45" s="13"/>
      <c r="H45" s="16">
        <v>54</v>
      </c>
      <c r="I45" s="100"/>
      <c r="J45" s="16"/>
      <c r="K45" s="101"/>
      <c r="L45" s="45">
        <f t="shared" si="7"/>
        <v>54</v>
      </c>
      <c r="M45" s="33" t="s">
        <v>26</v>
      </c>
      <c r="N45" s="34" t="b">
        <f t="shared" si="8"/>
        <v>0</v>
      </c>
      <c r="O45" s="59"/>
    </row>
    <row r="46" spans="1:16" x14ac:dyDescent="0.25">
      <c r="A46" s="11"/>
      <c r="B46" s="85">
        <f t="shared" si="9"/>
        <v>16</v>
      </c>
      <c r="C46" s="13">
        <v>1853</v>
      </c>
      <c r="D46" s="14" t="s">
        <v>114</v>
      </c>
      <c r="E46" s="15" t="s">
        <v>90</v>
      </c>
      <c r="F46" s="15" t="s">
        <v>33</v>
      </c>
      <c r="G46" s="13"/>
      <c r="H46" s="16">
        <v>52</v>
      </c>
      <c r="I46" s="100"/>
      <c r="J46" s="16"/>
      <c r="K46" s="101"/>
      <c r="L46" s="45">
        <f t="shared" si="7"/>
        <v>52</v>
      </c>
      <c r="M46" s="33" t="s">
        <v>26</v>
      </c>
      <c r="N46" s="34" t="b">
        <f t="shared" si="8"/>
        <v>0</v>
      </c>
      <c r="O46" s="59"/>
    </row>
    <row r="47" spans="1:16" x14ac:dyDescent="0.25">
      <c r="A47" s="11"/>
      <c r="B47" s="85">
        <f t="shared" si="9"/>
        <v>17</v>
      </c>
      <c r="C47" s="13">
        <v>2236</v>
      </c>
      <c r="D47" s="14" t="s">
        <v>96</v>
      </c>
      <c r="E47" s="15" t="s">
        <v>52</v>
      </c>
      <c r="F47" s="15" t="s">
        <v>18</v>
      </c>
      <c r="G47" s="13"/>
      <c r="H47" s="16">
        <v>51</v>
      </c>
      <c r="I47" s="100"/>
      <c r="J47" s="16"/>
      <c r="K47" s="101"/>
      <c r="L47" s="45">
        <f t="shared" si="7"/>
        <v>51</v>
      </c>
      <c r="M47" s="33" t="s">
        <v>26</v>
      </c>
      <c r="N47" s="34" t="b">
        <f t="shared" si="8"/>
        <v>0</v>
      </c>
      <c r="O47" s="59"/>
    </row>
    <row r="48" spans="1:16" x14ac:dyDescent="0.25">
      <c r="A48" s="11"/>
      <c r="B48" s="85">
        <f t="shared" si="9"/>
        <v>18</v>
      </c>
      <c r="C48" s="13">
        <v>1054</v>
      </c>
      <c r="D48" s="14" t="s">
        <v>111</v>
      </c>
      <c r="E48" s="15" t="s">
        <v>72</v>
      </c>
      <c r="F48" s="15"/>
      <c r="G48" s="13"/>
      <c r="H48" s="16">
        <v>48</v>
      </c>
      <c r="I48" s="100"/>
      <c r="J48" s="16"/>
      <c r="K48" s="101"/>
      <c r="L48" s="45">
        <f t="shared" si="7"/>
        <v>48</v>
      </c>
      <c r="M48" s="33" t="s">
        <v>26</v>
      </c>
      <c r="N48" s="34" t="b">
        <f t="shared" si="8"/>
        <v>0</v>
      </c>
      <c r="O48" s="59"/>
    </row>
    <row r="49" spans="1:15" x14ac:dyDescent="0.25">
      <c r="A49" s="11"/>
      <c r="B49" s="85">
        <f t="shared" si="9"/>
        <v>19</v>
      </c>
      <c r="C49" s="52">
        <v>1805</v>
      </c>
      <c r="D49" s="14" t="s">
        <v>112</v>
      </c>
      <c r="E49" s="15" t="s">
        <v>26</v>
      </c>
      <c r="F49" s="15" t="s">
        <v>27</v>
      </c>
      <c r="G49" s="13" t="s">
        <v>23</v>
      </c>
      <c r="H49" s="16">
        <v>44</v>
      </c>
      <c r="I49" s="100"/>
      <c r="J49" s="16"/>
      <c r="K49" s="101"/>
      <c r="L49" s="45">
        <f t="shared" si="7"/>
        <v>44</v>
      </c>
      <c r="M49" s="33" t="s">
        <v>26</v>
      </c>
      <c r="N49" s="34" t="b">
        <f t="shared" si="8"/>
        <v>0</v>
      </c>
      <c r="O49" s="59"/>
    </row>
    <row r="50" spans="1:15" x14ac:dyDescent="0.25">
      <c r="A50" s="11"/>
      <c r="B50" s="85">
        <f t="shared" si="9"/>
        <v>20</v>
      </c>
      <c r="C50" s="13">
        <v>2239</v>
      </c>
      <c r="D50" s="14" t="s">
        <v>105</v>
      </c>
      <c r="E50" s="15" t="s">
        <v>127</v>
      </c>
      <c r="F50" s="15" t="s">
        <v>18</v>
      </c>
      <c r="G50" s="13"/>
      <c r="H50" s="16">
        <v>36</v>
      </c>
      <c r="I50" s="100"/>
      <c r="J50" s="16"/>
      <c r="K50" s="101"/>
      <c r="L50" s="45">
        <f t="shared" si="7"/>
        <v>36</v>
      </c>
      <c r="M50" s="33" t="s">
        <v>26</v>
      </c>
      <c r="N50" s="34" t="b">
        <f t="shared" si="8"/>
        <v>0</v>
      </c>
      <c r="O50" s="59"/>
    </row>
    <row r="51" spans="1:15" ht="10.15" customHeight="1" x14ac:dyDescent="0.25"/>
    <row r="52" spans="1:15" x14ac:dyDescent="0.25">
      <c r="D52" s="104" t="s">
        <v>138</v>
      </c>
      <c r="E52" s="188" t="s">
        <v>139</v>
      </c>
      <c r="F52" s="188"/>
      <c r="G52" s="188"/>
    </row>
    <row r="53" spans="1:15" x14ac:dyDescent="0.25">
      <c r="D53" s="105" t="s">
        <v>117</v>
      </c>
      <c r="E53" s="189" t="s">
        <v>140</v>
      </c>
      <c r="F53" s="189"/>
      <c r="G53" s="189"/>
    </row>
    <row r="54" spans="1:15" x14ac:dyDescent="0.25">
      <c r="D54" s="106" t="s">
        <v>119</v>
      </c>
      <c r="E54" s="189" t="s">
        <v>141</v>
      </c>
      <c r="F54" s="189"/>
      <c r="G54" s="189"/>
    </row>
    <row r="55" spans="1:15" x14ac:dyDescent="0.25">
      <c r="D55" s="107" t="s">
        <v>121</v>
      </c>
      <c r="E55" s="189" t="s">
        <v>142</v>
      </c>
      <c r="F55" s="189"/>
      <c r="G55" s="189"/>
    </row>
    <row r="56" spans="1:15" x14ac:dyDescent="0.25">
      <c r="D56" s="108" t="s">
        <v>123</v>
      </c>
      <c r="E56" s="190" t="s">
        <v>143</v>
      </c>
      <c r="F56" s="190"/>
      <c r="G56" s="190"/>
    </row>
    <row r="58" spans="1:15" x14ac:dyDescent="0.25">
      <c r="G58" s="94"/>
    </row>
  </sheetData>
  <sheetProtection selectLockedCells="1" selectUnlockedCells="1"/>
  <mergeCells count="7">
    <mergeCell ref="E56:G56"/>
    <mergeCell ref="C1:O1"/>
    <mergeCell ref="C2:O2"/>
    <mergeCell ref="E52:G52"/>
    <mergeCell ref="E53:G53"/>
    <mergeCell ref="E54:G54"/>
    <mergeCell ref="E55:G55"/>
  </mergeCells>
  <printOptions horizontalCentered="1"/>
  <pageMargins left="0.51180555555555551" right="0.51180555555555551" top="0.55138888888888893" bottom="0.74791666666666667" header="0.51180555555555551" footer="0.51180555555555551"/>
  <pageSetup paperSize="9" firstPageNumber="0" fitToHeight="2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31" zoomScale="102" zoomScaleNormal="102" zoomScaleSheetLayoutView="100" workbookViewId="0">
      <selection activeCell="Q31" sqref="Q1:T65536"/>
    </sheetView>
  </sheetViews>
  <sheetFormatPr defaultRowHeight="15" x14ac:dyDescent="0.25"/>
  <cols>
    <col min="2" max="2" width="6.5703125" style="1" customWidth="1"/>
    <col min="3" max="3" width="6.5703125" customWidth="1"/>
    <col min="4" max="4" width="15.5703125" customWidth="1"/>
    <col min="5" max="5" width="5.5703125" customWidth="1"/>
    <col min="6" max="6" width="8.85546875" customWidth="1"/>
    <col min="7" max="7" width="10.5703125" customWidth="1"/>
    <col min="8" max="11" width="5.5703125" customWidth="1"/>
    <col min="12" max="12" width="6.5703125" style="2" customWidth="1"/>
    <col min="13" max="13" width="5.5703125" customWidth="1"/>
    <col min="14" max="14" width="8.42578125" customWidth="1"/>
    <col min="15" max="15" width="6.140625" customWidth="1"/>
    <col min="16" max="16" width="4.42578125" customWidth="1"/>
  </cols>
  <sheetData>
    <row r="1" spans="1:16" s="3" customFormat="1" ht="18" x14ac:dyDescent="0.25">
      <c r="B1" s="4"/>
      <c r="C1" s="183" t="s">
        <v>0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6" s="3" customFormat="1" ht="16.5" thickBot="1" x14ac:dyDescent="0.3">
      <c r="B2" s="4"/>
      <c r="C2" s="184" t="s">
        <v>144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6" ht="29.25" customHeight="1" thickBot="1" x14ac:dyDescent="0.3">
      <c r="A3" s="5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97" t="s">
        <v>9</v>
      </c>
      <c r="J3" s="6" t="s">
        <v>10</v>
      </c>
      <c r="K3" s="6" t="s">
        <v>11</v>
      </c>
      <c r="L3" s="109" t="s">
        <v>12</v>
      </c>
      <c r="M3" s="6" t="s">
        <v>13</v>
      </c>
      <c r="N3" s="6" t="s">
        <v>14</v>
      </c>
      <c r="O3" s="6" t="s">
        <v>15</v>
      </c>
    </row>
    <row r="4" spans="1:16" x14ac:dyDescent="0.25">
      <c r="A4" s="11"/>
      <c r="B4" s="110">
        <v>1</v>
      </c>
      <c r="C4" s="111"/>
      <c r="D4" s="112"/>
      <c r="E4" s="111"/>
      <c r="F4" s="111"/>
      <c r="G4" s="111"/>
      <c r="H4" s="110"/>
      <c r="I4" s="110"/>
      <c r="J4" s="110"/>
      <c r="K4" s="110"/>
      <c r="L4" s="113">
        <f>SUM(H4:K4)</f>
        <v>0</v>
      </c>
      <c r="M4" s="113" t="s">
        <v>19</v>
      </c>
      <c r="N4" s="34"/>
      <c r="O4" s="113"/>
      <c r="P4" s="2"/>
    </row>
    <row r="5" spans="1:16" x14ac:dyDescent="0.25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6"/>
      <c r="M5" s="115"/>
      <c r="N5" s="115"/>
      <c r="O5" s="115"/>
    </row>
    <row r="6" spans="1:16" s="2" customFormat="1" x14ac:dyDescent="0.25">
      <c r="A6" s="11"/>
      <c r="B6" s="110">
        <v>1</v>
      </c>
      <c r="C6" s="36">
        <v>1786</v>
      </c>
      <c r="D6" s="37" t="s">
        <v>16</v>
      </c>
      <c r="E6" s="32" t="s">
        <v>17</v>
      </c>
      <c r="F6" s="13" t="s">
        <v>18</v>
      </c>
      <c r="G6" s="32" t="s">
        <v>81</v>
      </c>
      <c r="H6" s="113">
        <v>110</v>
      </c>
      <c r="I6" s="110"/>
      <c r="J6" s="110"/>
      <c r="K6" s="110"/>
      <c r="L6" s="113">
        <f>SUM(H6:K6)</f>
        <v>110</v>
      </c>
      <c r="M6" s="113" t="s">
        <v>21</v>
      </c>
      <c r="N6" s="34" t="b">
        <f>L6&gt;=115</f>
        <v>0</v>
      </c>
      <c r="O6" s="113"/>
    </row>
    <row r="7" spans="1:16" s="2" customFormat="1" x14ac:dyDescent="0.25">
      <c r="A7" s="11"/>
      <c r="B7" s="110">
        <v>2</v>
      </c>
      <c r="C7" s="13">
        <v>786</v>
      </c>
      <c r="D7" s="14" t="s">
        <v>20</v>
      </c>
      <c r="E7" s="15" t="s">
        <v>21</v>
      </c>
      <c r="F7" s="15" t="s">
        <v>22</v>
      </c>
      <c r="G7" s="13" t="s">
        <v>23</v>
      </c>
      <c r="H7" s="113">
        <v>96</v>
      </c>
      <c r="I7" s="110"/>
      <c r="J7" s="110"/>
      <c r="K7" s="110"/>
      <c r="L7" s="113">
        <f>SUM(H7:K7)</f>
        <v>96</v>
      </c>
      <c r="M7" s="113" t="s">
        <v>21</v>
      </c>
      <c r="N7" s="34" t="b">
        <f>L7&gt;=115</f>
        <v>0</v>
      </c>
      <c r="O7" s="113"/>
    </row>
    <row r="8" spans="1:16" x14ac:dyDescent="0.25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5"/>
    </row>
    <row r="9" spans="1:16" x14ac:dyDescent="0.25">
      <c r="A9" s="11"/>
      <c r="B9" s="110">
        <f t="shared" ref="B9:B14" si="0">B8+1</f>
        <v>1</v>
      </c>
      <c r="C9" s="13">
        <v>1383</v>
      </c>
      <c r="D9" s="14" t="s">
        <v>36</v>
      </c>
      <c r="E9" s="13" t="s">
        <v>21</v>
      </c>
      <c r="F9" s="13" t="s">
        <v>128</v>
      </c>
      <c r="G9" s="32" t="s">
        <v>129</v>
      </c>
      <c r="H9" s="16">
        <v>102</v>
      </c>
      <c r="I9" s="100"/>
      <c r="J9" s="100"/>
      <c r="K9" s="101"/>
      <c r="L9" s="113">
        <f t="shared" ref="L9:L14" si="1">SUM(H9:K9)</f>
        <v>102</v>
      </c>
      <c r="M9" s="33" t="s">
        <v>35</v>
      </c>
      <c r="N9" s="34" t="b">
        <f t="shared" ref="N9:N14" si="2">L9&gt;=110</f>
        <v>0</v>
      </c>
      <c r="O9" s="33"/>
    </row>
    <row r="10" spans="1:16" x14ac:dyDescent="0.25">
      <c r="A10" s="11"/>
      <c r="B10" s="110">
        <f t="shared" si="0"/>
        <v>2</v>
      </c>
      <c r="C10" s="13">
        <v>2434</v>
      </c>
      <c r="D10" s="14" t="s">
        <v>28</v>
      </c>
      <c r="E10" s="15" t="s">
        <v>29</v>
      </c>
      <c r="F10" s="15" t="s">
        <v>30</v>
      </c>
      <c r="G10" s="13" t="s">
        <v>30</v>
      </c>
      <c r="H10" s="16">
        <v>100</v>
      </c>
      <c r="I10" s="16"/>
      <c r="J10" s="16"/>
      <c r="K10" s="17"/>
      <c r="L10" s="113">
        <f t="shared" si="1"/>
        <v>100</v>
      </c>
      <c r="M10" s="33" t="s">
        <v>35</v>
      </c>
      <c r="N10" s="34" t="b">
        <f t="shared" si="2"/>
        <v>0</v>
      </c>
      <c r="O10" s="39"/>
      <c r="P10" t="s">
        <v>57</v>
      </c>
    </row>
    <row r="11" spans="1:16" x14ac:dyDescent="0.25">
      <c r="A11" s="11"/>
      <c r="B11" s="110">
        <f t="shared" si="0"/>
        <v>3</v>
      </c>
      <c r="C11" s="13">
        <v>1675</v>
      </c>
      <c r="D11" s="14" t="s">
        <v>126</v>
      </c>
      <c r="E11" s="15" t="s">
        <v>127</v>
      </c>
      <c r="F11" s="15" t="s">
        <v>27</v>
      </c>
      <c r="G11" s="13" t="s">
        <v>61</v>
      </c>
      <c r="H11" s="16">
        <v>100</v>
      </c>
      <c r="I11" s="16"/>
      <c r="J11" s="16"/>
      <c r="K11" s="17"/>
      <c r="L11" s="113">
        <f t="shared" si="1"/>
        <v>100</v>
      </c>
      <c r="M11" s="33" t="s">
        <v>35</v>
      </c>
      <c r="N11" s="34" t="b">
        <f t="shared" si="2"/>
        <v>0</v>
      </c>
      <c r="O11" s="39"/>
      <c r="P11" t="s">
        <v>145</v>
      </c>
    </row>
    <row r="12" spans="1:16" x14ac:dyDescent="0.25">
      <c r="A12" s="11"/>
      <c r="B12" s="110">
        <f t="shared" si="0"/>
        <v>4</v>
      </c>
      <c r="C12" s="13">
        <v>1475</v>
      </c>
      <c r="D12" s="14" t="s">
        <v>45</v>
      </c>
      <c r="E12" s="15" t="s">
        <v>35</v>
      </c>
      <c r="F12" s="15" t="s">
        <v>22</v>
      </c>
      <c r="G12" s="13" t="s">
        <v>23</v>
      </c>
      <c r="H12" s="16">
        <v>100</v>
      </c>
      <c r="I12" s="100"/>
      <c r="J12" s="100"/>
      <c r="K12" s="101"/>
      <c r="L12" s="113">
        <f t="shared" si="1"/>
        <v>100</v>
      </c>
      <c r="M12" s="33" t="s">
        <v>35</v>
      </c>
      <c r="N12" s="34" t="b">
        <f t="shared" si="2"/>
        <v>0</v>
      </c>
      <c r="O12" s="39"/>
      <c r="P12" t="s">
        <v>136</v>
      </c>
    </row>
    <row r="13" spans="1:16" x14ac:dyDescent="0.25">
      <c r="A13" s="11"/>
      <c r="B13" s="110">
        <f t="shared" si="0"/>
        <v>5</v>
      </c>
      <c r="C13" s="13">
        <v>2296</v>
      </c>
      <c r="D13" s="14" t="s">
        <v>39</v>
      </c>
      <c r="E13" s="15" t="s">
        <v>40</v>
      </c>
      <c r="F13" s="15" t="s">
        <v>22</v>
      </c>
      <c r="G13" s="13" t="s">
        <v>23</v>
      </c>
      <c r="H13" s="16">
        <v>98</v>
      </c>
      <c r="I13" s="16" t="s">
        <v>24</v>
      </c>
      <c r="J13" s="16" t="s">
        <v>24</v>
      </c>
      <c r="K13" s="17"/>
      <c r="L13" s="113">
        <f t="shared" si="1"/>
        <v>98</v>
      </c>
      <c r="M13" s="33" t="s">
        <v>35</v>
      </c>
      <c r="N13" s="34" t="b">
        <f t="shared" si="2"/>
        <v>0</v>
      </c>
      <c r="O13" s="33"/>
    </row>
    <row r="14" spans="1:16" x14ac:dyDescent="0.25">
      <c r="A14" s="11"/>
      <c r="B14" s="110">
        <f t="shared" si="0"/>
        <v>6</v>
      </c>
      <c r="C14" s="32">
        <v>1467</v>
      </c>
      <c r="D14" s="37" t="s">
        <v>25</v>
      </c>
      <c r="E14" s="32" t="s">
        <v>26</v>
      </c>
      <c r="F14" s="32" t="s">
        <v>22</v>
      </c>
      <c r="G14" s="32" t="s">
        <v>23</v>
      </c>
      <c r="H14" s="16">
        <v>92</v>
      </c>
      <c r="I14" s="16" t="s">
        <v>24</v>
      </c>
      <c r="J14" s="16" t="s">
        <v>24</v>
      </c>
      <c r="K14" s="17"/>
      <c r="L14" s="113">
        <f t="shared" si="1"/>
        <v>92</v>
      </c>
      <c r="M14" s="33" t="s">
        <v>35</v>
      </c>
      <c r="N14" s="34" t="b">
        <f t="shared" si="2"/>
        <v>0</v>
      </c>
      <c r="O14" s="33"/>
    </row>
    <row r="15" spans="1:16" x14ac:dyDescent="0.25">
      <c r="B15" s="24"/>
      <c r="C15" s="55"/>
      <c r="D15" s="54"/>
      <c r="E15" s="55"/>
      <c r="F15" s="55"/>
      <c r="G15" s="25"/>
      <c r="H15" s="27"/>
      <c r="I15" s="27"/>
      <c r="J15" s="27"/>
      <c r="K15" s="101"/>
      <c r="L15" s="29"/>
      <c r="M15" s="30"/>
      <c r="N15" s="31"/>
      <c r="O15" s="30"/>
    </row>
    <row r="16" spans="1:16" x14ac:dyDescent="0.25">
      <c r="A16" s="11"/>
      <c r="B16" s="110">
        <f t="shared" ref="B16:B32" si="3">B15+1</f>
        <v>1</v>
      </c>
      <c r="C16" s="36">
        <v>1783</v>
      </c>
      <c r="D16" s="37" t="s">
        <v>31</v>
      </c>
      <c r="E16" s="32" t="s">
        <v>32</v>
      </c>
      <c r="F16" s="13" t="s">
        <v>33</v>
      </c>
      <c r="G16" s="32" t="s">
        <v>34</v>
      </c>
      <c r="H16" s="16">
        <v>110</v>
      </c>
      <c r="I16" s="16" t="s">
        <v>24</v>
      </c>
      <c r="J16" s="16" t="s">
        <v>24</v>
      </c>
      <c r="K16" s="17"/>
      <c r="L16" s="45">
        <f t="shared" ref="L16:L32" si="4">SUM(H16:K16)</f>
        <v>110</v>
      </c>
      <c r="M16" s="33" t="s">
        <v>17</v>
      </c>
      <c r="N16" s="34" t="b">
        <f t="shared" ref="N16:N32" si="5">L16&gt;=103</f>
        <v>1</v>
      </c>
      <c r="O16" s="35" t="s">
        <v>21</v>
      </c>
      <c r="P16" s="74"/>
    </row>
    <row r="17" spans="1:16" x14ac:dyDescent="0.25">
      <c r="A17" s="11"/>
      <c r="B17" s="12">
        <f t="shared" si="3"/>
        <v>2</v>
      </c>
      <c r="C17" s="32">
        <v>322</v>
      </c>
      <c r="D17" s="37" t="s">
        <v>42</v>
      </c>
      <c r="E17" s="32" t="s">
        <v>40</v>
      </c>
      <c r="F17" s="32" t="s">
        <v>27</v>
      </c>
      <c r="G17" s="32" t="s">
        <v>23</v>
      </c>
      <c r="H17" s="16">
        <v>100</v>
      </c>
      <c r="I17" s="16"/>
      <c r="J17" s="16"/>
      <c r="K17" s="17"/>
      <c r="L17" s="45">
        <f t="shared" si="4"/>
        <v>100</v>
      </c>
      <c r="M17" s="33" t="s">
        <v>17</v>
      </c>
      <c r="N17" s="34" t="b">
        <f t="shared" si="5"/>
        <v>0</v>
      </c>
      <c r="O17" s="33"/>
    </row>
    <row r="18" spans="1:16" x14ac:dyDescent="0.25">
      <c r="A18" s="11"/>
      <c r="B18" s="12">
        <f t="shared" si="3"/>
        <v>3</v>
      </c>
      <c r="C18" s="13">
        <v>1314</v>
      </c>
      <c r="D18" s="14" t="s">
        <v>54</v>
      </c>
      <c r="E18" s="13" t="s">
        <v>55</v>
      </c>
      <c r="F18" s="13" t="s">
        <v>30</v>
      </c>
      <c r="G18" s="32" t="s">
        <v>30</v>
      </c>
      <c r="H18" s="16">
        <v>93</v>
      </c>
      <c r="I18" s="16"/>
      <c r="J18" s="16"/>
      <c r="K18" s="17"/>
      <c r="L18" s="45">
        <f t="shared" si="4"/>
        <v>93</v>
      </c>
      <c r="M18" s="33" t="s">
        <v>17</v>
      </c>
      <c r="N18" s="34" t="b">
        <f t="shared" si="5"/>
        <v>0</v>
      </c>
      <c r="O18" s="33"/>
    </row>
    <row r="19" spans="1:16" x14ac:dyDescent="0.25">
      <c r="A19" s="11"/>
      <c r="B19" s="12">
        <f t="shared" si="3"/>
        <v>4</v>
      </c>
      <c r="C19" s="32">
        <v>1775</v>
      </c>
      <c r="D19" s="37" t="s">
        <v>64</v>
      </c>
      <c r="E19" s="32" t="s">
        <v>65</v>
      </c>
      <c r="F19" s="32" t="s">
        <v>27</v>
      </c>
      <c r="G19" s="32"/>
      <c r="H19" s="16">
        <v>86</v>
      </c>
      <c r="I19" s="16"/>
      <c r="J19" s="16"/>
      <c r="K19" s="17"/>
      <c r="L19" s="45">
        <f t="shared" si="4"/>
        <v>86</v>
      </c>
      <c r="M19" s="33" t="s">
        <v>17</v>
      </c>
      <c r="N19" s="34" t="b">
        <f t="shared" si="5"/>
        <v>0</v>
      </c>
      <c r="O19" s="33"/>
      <c r="P19" s="40"/>
    </row>
    <row r="20" spans="1:16" x14ac:dyDescent="0.25">
      <c r="A20" s="11"/>
      <c r="B20" s="12">
        <f t="shared" si="3"/>
        <v>5</v>
      </c>
      <c r="C20" s="32">
        <v>1799</v>
      </c>
      <c r="D20" s="37" t="s">
        <v>88</v>
      </c>
      <c r="E20" s="32" t="s">
        <v>21</v>
      </c>
      <c r="F20" s="32" t="s">
        <v>33</v>
      </c>
      <c r="G20" s="32"/>
      <c r="H20" s="16">
        <v>85</v>
      </c>
      <c r="I20" s="16"/>
      <c r="J20" s="16"/>
      <c r="K20" s="17"/>
      <c r="L20" s="45">
        <f t="shared" si="4"/>
        <v>85</v>
      </c>
      <c r="M20" s="33" t="s">
        <v>17</v>
      </c>
      <c r="N20" s="34" t="b">
        <f t="shared" si="5"/>
        <v>0</v>
      </c>
      <c r="O20" s="33"/>
    </row>
    <row r="21" spans="1:16" x14ac:dyDescent="0.25">
      <c r="A21" s="11"/>
      <c r="B21" s="12">
        <f t="shared" si="3"/>
        <v>6</v>
      </c>
      <c r="C21" s="13">
        <v>2105</v>
      </c>
      <c r="D21" s="14" t="s">
        <v>74</v>
      </c>
      <c r="E21" s="15" t="s">
        <v>75</v>
      </c>
      <c r="F21" s="15" t="s">
        <v>60</v>
      </c>
      <c r="G21" s="13" t="s">
        <v>61</v>
      </c>
      <c r="H21" s="16">
        <v>82</v>
      </c>
      <c r="I21" s="16" t="s">
        <v>24</v>
      </c>
      <c r="J21" s="16" t="s">
        <v>24</v>
      </c>
      <c r="K21" s="17"/>
      <c r="L21" s="45">
        <f t="shared" si="4"/>
        <v>82</v>
      </c>
      <c r="M21" s="33" t="s">
        <v>17</v>
      </c>
      <c r="N21" s="34" t="b">
        <f t="shared" si="5"/>
        <v>0</v>
      </c>
      <c r="O21" s="33"/>
    </row>
    <row r="22" spans="1:16" x14ac:dyDescent="0.25">
      <c r="A22" s="11"/>
      <c r="B22" s="12">
        <f t="shared" si="3"/>
        <v>7</v>
      </c>
      <c r="C22" s="32">
        <v>1143</v>
      </c>
      <c r="D22" s="14" t="s">
        <v>133</v>
      </c>
      <c r="E22" s="32" t="s">
        <v>87</v>
      </c>
      <c r="F22" s="32"/>
      <c r="G22" s="32"/>
      <c r="H22" s="16">
        <v>82</v>
      </c>
      <c r="I22" s="16"/>
      <c r="J22" s="16"/>
      <c r="K22" s="17"/>
      <c r="L22" s="45">
        <f t="shared" si="4"/>
        <v>82</v>
      </c>
      <c r="M22" s="33" t="s">
        <v>17</v>
      </c>
      <c r="N22" s="34" t="b">
        <f t="shared" si="5"/>
        <v>0</v>
      </c>
      <c r="O22" s="33"/>
    </row>
    <row r="23" spans="1:16" x14ac:dyDescent="0.25">
      <c r="A23" s="11"/>
      <c r="B23" s="12">
        <f t="shared" si="3"/>
        <v>8</v>
      </c>
      <c r="C23" s="32">
        <v>1412</v>
      </c>
      <c r="D23" s="37" t="s">
        <v>63</v>
      </c>
      <c r="E23" s="32" t="s">
        <v>40</v>
      </c>
      <c r="F23" s="32" t="s">
        <v>27</v>
      </c>
      <c r="G23" s="32" t="s">
        <v>23</v>
      </c>
      <c r="H23" s="16">
        <v>81</v>
      </c>
      <c r="I23" s="16"/>
      <c r="J23" s="16"/>
      <c r="K23" s="17"/>
      <c r="L23" s="45">
        <f t="shared" si="4"/>
        <v>81</v>
      </c>
      <c r="M23" s="33" t="s">
        <v>17</v>
      </c>
      <c r="N23" s="34" t="b">
        <f t="shared" si="5"/>
        <v>0</v>
      </c>
      <c r="O23" s="33"/>
    </row>
    <row r="24" spans="1:16" x14ac:dyDescent="0.25">
      <c r="A24" s="11"/>
      <c r="B24" s="12">
        <f t="shared" si="3"/>
        <v>9</v>
      </c>
      <c r="C24" s="13">
        <v>1060</v>
      </c>
      <c r="D24" s="14" t="s">
        <v>69</v>
      </c>
      <c r="E24" s="15" t="s">
        <v>70</v>
      </c>
      <c r="F24" s="15" t="s">
        <v>48</v>
      </c>
      <c r="G24" s="13" t="s">
        <v>53</v>
      </c>
      <c r="H24" s="16">
        <v>80</v>
      </c>
      <c r="I24" s="16" t="s">
        <v>24</v>
      </c>
      <c r="J24" s="16" t="s">
        <v>24</v>
      </c>
      <c r="K24" s="17"/>
      <c r="L24" s="45">
        <f t="shared" si="4"/>
        <v>80</v>
      </c>
      <c r="M24" s="33" t="s">
        <v>17</v>
      </c>
      <c r="N24" s="34" t="b">
        <f t="shared" si="5"/>
        <v>0</v>
      </c>
      <c r="O24" s="33"/>
    </row>
    <row r="25" spans="1:16" x14ac:dyDescent="0.25">
      <c r="A25" s="11"/>
      <c r="B25" s="12">
        <f t="shared" si="3"/>
        <v>10</v>
      </c>
      <c r="C25" s="32">
        <v>1410</v>
      </c>
      <c r="D25" s="37" t="s">
        <v>93</v>
      </c>
      <c r="E25" s="32" t="s">
        <v>32</v>
      </c>
      <c r="F25" s="32" t="s">
        <v>27</v>
      </c>
      <c r="G25" s="32" t="s">
        <v>23</v>
      </c>
      <c r="H25" s="16">
        <v>79</v>
      </c>
      <c r="I25" s="16"/>
      <c r="J25" s="16"/>
      <c r="K25" s="17"/>
      <c r="L25" s="45">
        <f t="shared" si="4"/>
        <v>79</v>
      </c>
      <c r="M25" s="33" t="s">
        <v>17</v>
      </c>
      <c r="N25" s="34" t="b">
        <f t="shared" si="5"/>
        <v>0</v>
      </c>
      <c r="O25" s="33"/>
    </row>
    <row r="26" spans="1:16" x14ac:dyDescent="0.25">
      <c r="A26" s="11"/>
      <c r="B26" s="110">
        <f t="shared" si="3"/>
        <v>11</v>
      </c>
      <c r="C26" s="13">
        <v>921</v>
      </c>
      <c r="D26" s="14" t="s">
        <v>71</v>
      </c>
      <c r="E26" s="15" t="s">
        <v>72</v>
      </c>
      <c r="F26" s="15" t="s">
        <v>22</v>
      </c>
      <c r="G26" s="13" t="s">
        <v>23</v>
      </c>
      <c r="H26" s="16">
        <v>77</v>
      </c>
      <c r="I26" s="16" t="s">
        <v>24</v>
      </c>
      <c r="J26" s="16" t="s">
        <v>24</v>
      </c>
      <c r="K26" s="17"/>
      <c r="L26" s="45">
        <f t="shared" si="4"/>
        <v>77</v>
      </c>
      <c r="M26" s="33" t="s">
        <v>17</v>
      </c>
      <c r="N26" s="34" t="b">
        <f t="shared" si="5"/>
        <v>0</v>
      </c>
      <c r="O26" s="33"/>
    </row>
    <row r="27" spans="1:16" x14ac:dyDescent="0.25">
      <c r="A27" s="11"/>
      <c r="B27" s="12">
        <f t="shared" si="3"/>
        <v>12</v>
      </c>
      <c r="C27" s="13">
        <v>506</v>
      </c>
      <c r="D27" s="14" t="s">
        <v>49</v>
      </c>
      <c r="E27" s="15" t="s">
        <v>35</v>
      </c>
      <c r="F27" s="15" t="s">
        <v>30</v>
      </c>
      <c r="G27" s="13" t="s">
        <v>30</v>
      </c>
      <c r="H27" s="16">
        <v>77</v>
      </c>
      <c r="I27" s="16" t="s">
        <v>24</v>
      </c>
      <c r="J27" s="16" t="s">
        <v>24</v>
      </c>
      <c r="K27" s="17"/>
      <c r="L27" s="45">
        <f t="shared" si="4"/>
        <v>77</v>
      </c>
      <c r="M27" s="33" t="s">
        <v>17</v>
      </c>
      <c r="N27" s="34" t="b">
        <f t="shared" si="5"/>
        <v>0</v>
      </c>
      <c r="O27" s="33"/>
    </row>
    <row r="28" spans="1:16" x14ac:dyDescent="0.25">
      <c r="A28" s="11"/>
      <c r="B28" s="12">
        <f t="shared" si="3"/>
        <v>13</v>
      </c>
      <c r="C28" s="13">
        <v>309</v>
      </c>
      <c r="D28" s="14" t="s">
        <v>130</v>
      </c>
      <c r="E28" s="13" t="s">
        <v>44</v>
      </c>
      <c r="F28" s="13" t="s">
        <v>60</v>
      </c>
      <c r="G28" s="32" t="s">
        <v>61</v>
      </c>
      <c r="H28" s="16">
        <v>77</v>
      </c>
      <c r="I28" s="16" t="s">
        <v>24</v>
      </c>
      <c r="J28" s="16" t="s">
        <v>24</v>
      </c>
      <c r="K28" s="17"/>
      <c r="L28" s="45">
        <f t="shared" si="4"/>
        <v>77</v>
      </c>
      <c r="M28" s="33" t="s">
        <v>17</v>
      </c>
      <c r="N28" s="34" t="b">
        <f t="shared" si="5"/>
        <v>0</v>
      </c>
      <c r="O28" s="33"/>
    </row>
    <row r="29" spans="1:16" x14ac:dyDescent="0.25">
      <c r="A29" s="11"/>
      <c r="B29" s="12">
        <f t="shared" si="3"/>
        <v>14</v>
      </c>
      <c r="C29" s="32">
        <v>1268</v>
      </c>
      <c r="D29" s="37" t="s">
        <v>56</v>
      </c>
      <c r="E29" s="32" t="s">
        <v>55</v>
      </c>
      <c r="F29" s="32" t="s">
        <v>30</v>
      </c>
      <c r="G29" s="32" t="s">
        <v>30</v>
      </c>
      <c r="H29" s="16">
        <v>77</v>
      </c>
      <c r="I29" s="16"/>
      <c r="J29" s="16"/>
      <c r="K29" s="17"/>
      <c r="L29" s="45">
        <f t="shared" si="4"/>
        <v>77</v>
      </c>
      <c r="M29" s="33" t="s">
        <v>17</v>
      </c>
      <c r="N29" s="34" t="b">
        <f t="shared" si="5"/>
        <v>0</v>
      </c>
      <c r="O29" s="33"/>
    </row>
    <row r="30" spans="1:16" x14ac:dyDescent="0.25">
      <c r="A30" s="11"/>
      <c r="B30" s="12">
        <f t="shared" si="3"/>
        <v>15</v>
      </c>
      <c r="C30" s="13">
        <v>1618</v>
      </c>
      <c r="D30" s="14" t="s">
        <v>58</v>
      </c>
      <c r="E30" s="15" t="s">
        <v>59</v>
      </c>
      <c r="F30" s="15" t="s">
        <v>60</v>
      </c>
      <c r="G30" s="13" t="s">
        <v>61</v>
      </c>
      <c r="H30" s="16">
        <v>76</v>
      </c>
      <c r="I30" s="16" t="s">
        <v>24</v>
      </c>
      <c r="J30" s="16" t="s">
        <v>24</v>
      </c>
      <c r="K30" s="17"/>
      <c r="L30" s="45">
        <f t="shared" si="4"/>
        <v>76</v>
      </c>
      <c r="M30" s="33" t="s">
        <v>17</v>
      </c>
      <c r="N30" s="34" t="b">
        <f t="shared" si="5"/>
        <v>0</v>
      </c>
      <c r="O30" s="33"/>
    </row>
    <row r="31" spans="1:16" x14ac:dyDescent="0.25">
      <c r="A31" s="11"/>
      <c r="B31" s="12">
        <f t="shared" si="3"/>
        <v>16</v>
      </c>
      <c r="C31" s="13">
        <v>2213</v>
      </c>
      <c r="D31" s="14" t="s">
        <v>66</v>
      </c>
      <c r="E31" s="15" t="s">
        <v>55</v>
      </c>
      <c r="F31" s="15" t="s">
        <v>27</v>
      </c>
      <c r="G31" s="13" t="s">
        <v>61</v>
      </c>
      <c r="H31" s="16">
        <v>74</v>
      </c>
      <c r="I31" s="16" t="s">
        <v>24</v>
      </c>
      <c r="J31" s="16" t="s">
        <v>24</v>
      </c>
      <c r="K31" s="17"/>
      <c r="L31" s="45">
        <f t="shared" si="4"/>
        <v>74</v>
      </c>
      <c r="M31" s="33" t="s">
        <v>17</v>
      </c>
      <c r="N31" s="34" t="b">
        <f t="shared" si="5"/>
        <v>0</v>
      </c>
      <c r="O31" s="33"/>
    </row>
    <row r="32" spans="1:16" x14ac:dyDescent="0.25">
      <c r="A32" s="11"/>
      <c r="B32" s="12">
        <f t="shared" si="3"/>
        <v>17</v>
      </c>
      <c r="C32" s="32">
        <v>1628</v>
      </c>
      <c r="D32" s="37" t="s">
        <v>113</v>
      </c>
      <c r="E32" s="32" t="s">
        <v>44</v>
      </c>
      <c r="F32" s="32" t="s">
        <v>33</v>
      </c>
      <c r="G32" s="32"/>
      <c r="H32" s="16">
        <v>69</v>
      </c>
      <c r="I32" s="16"/>
      <c r="J32" s="16"/>
      <c r="K32" s="17"/>
      <c r="L32" s="45">
        <f t="shared" si="4"/>
        <v>69</v>
      </c>
      <c r="M32" s="33" t="s">
        <v>17</v>
      </c>
      <c r="N32" s="34" t="b">
        <f t="shared" si="5"/>
        <v>0</v>
      </c>
      <c r="O32" s="33"/>
    </row>
    <row r="33" spans="1:15" ht="14.85" customHeight="1" x14ac:dyDescent="0.25">
      <c r="B33" s="24"/>
      <c r="C33" s="25"/>
      <c r="D33" s="26"/>
      <c r="E33" s="25"/>
      <c r="F33" s="25"/>
      <c r="G33" s="25"/>
      <c r="H33" s="27"/>
      <c r="I33" s="27"/>
      <c r="J33" s="27"/>
      <c r="K33" s="28"/>
      <c r="L33" s="29"/>
      <c r="M33" s="30"/>
      <c r="N33" s="31"/>
      <c r="O33" s="30"/>
    </row>
    <row r="34" spans="1:15" x14ac:dyDescent="0.25">
      <c r="A34" s="11"/>
      <c r="B34" s="12">
        <f t="shared" ref="B34:B50" si="6">B33+1</f>
        <v>1</v>
      </c>
      <c r="C34" s="13">
        <v>1754</v>
      </c>
      <c r="D34" s="14" t="s">
        <v>76</v>
      </c>
      <c r="E34" s="13" t="s">
        <v>77</v>
      </c>
      <c r="F34" s="13" t="s">
        <v>33</v>
      </c>
      <c r="G34" s="32" t="s">
        <v>24</v>
      </c>
      <c r="H34" s="16">
        <v>94</v>
      </c>
      <c r="I34" s="16" t="s">
        <v>24</v>
      </c>
      <c r="J34" s="16" t="s">
        <v>24</v>
      </c>
      <c r="K34" s="17"/>
      <c r="L34" s="45">
        <f t="shared" ref="L34:L50" si="7">SUM(H34:K34)</f>
        <v>94</v>
      </c>
      <c r="M34" s="33" t="s">
        <v>26</v>
      </c>
      <c r="N34" s="34" t="b">
        <f t="shared" ref="N34:N50" si="8">L34&gt;=86</f>
        <v>1</v>
      </c>
      <c r="O34" s="118" t="s">
        <v>17</v>
      </c>
    </row>
    <row r="35" spans="1:15" x14ac:dyDescent="0.25">
      <c r="A35" s="11"/>
      <c r="B35" s="12">
        <f t="shared" si="6"/>
        <v>2</v>
      </c>
      <c r="C35" s="52">
        <v>1921</v>
      </c>
      <c r="D35" s="14" t="s">
        <v>83</v>
      </c>
      <c r="E35" s="15" t="s">
        <v>84</v>
      </c>
      <c r="F35" s="15" t="s">
        <v>27</v>
      </c>
      <c r="G35" s="13" t="s">
        <v>23</v>
      </c>
      <c r="H35" s="16">
        <v>78</v>
      </c>
      <c r="I35" s="16"/>
      <c r="J35" s="16"/>
      <c r="K35" s="17"/>
      <c r="L35" s="45">
        <f t="shared" si="7"/>
        <v>78</v>
      </c>
      <c r="M35" s="33" t="s">
        <v>26</v>
      </c>
      <c r="N35" s="34" t="b">
        <f t="shared" si="8"/>
        <v>0</v>
      </c>
      <c r="O35" s="92"/>
    </row>
    <row r="36" spans="1:15" x14ac:dyDescent="0.25">
      <c r="A36" s="11"/>
      <c r="B36" s="12">
        <f t="shared" si="6"/>
        <v>3</v>
      </c>
      <c r="C36" s="32">
        <v>1118</v>
      </c>
      <c r="D36" s="37" t="s">
        <v>91</v>
      </c>
      <c r="E36" s="32" t="s">
        <v>92</v>
      </c>
      <c r="F36" s="15" t="s">
        <v>22</v>
      </c>
      <c r="G36" s="13" t="s">
        <v>23</v>
      </c>
      <c r="H36" s="16">
        <v>77</v>
      </c>
      <c r="I36" s="16" t="s">
        <v>24</v>
      </c>
      <c r="J36" s="16" t="s">
        <v>24</v>
      </c>
      <c r="K36" s="17"/>
      <c r="L36" s="45">
        <f t="shared" si="7"/>
        <v>77</v>
      </c>
      <c r="M36" s="33" t="s">
        <v>26</v>
      </c>
      <c r="N36" s="34" t="b">
        <f t="shared" si="8"/>
        <v>0</v>
      </c>
      <c r="O36" s="119" t="s">
        <v>24</v>
      </c>
    </row>
    <row r="37" spans="1:15" x14ac:dyDescent="0.25">
      <c r="A37" s="11"/>
      <c r="B37" s="12">
        <f t="shared" si="6"/>
        <v>4</v>
      </c>
      <c r="C37" s="52">
        <v>2239</v>
      </c>
      <c r="D37" s="14" t="s">
        <v>105</v>
      </c>
      <c r="E37" s="15" t="s">
        <v>127</v>
      </c>
      <c r="F37" s="15" t="s">
        <v>18</v>
      </c>
      <c r="G37" s="13"/>
      <c r="H37" s="16">
        <v>75</v>
      </c>
      <c r="I37" s="16"/>
      <c r="J37" s="16"/>
      <c r="K37" s="17"/>
      <c r="L37" s="45">
        <f t="shared" si="7"/>
        <v>75</v>
      </c>
      <c r="M37" s="33" t="s">
        <v>26</v>
      </c>
      <c r="N37" s="34" t="b">
        <f t="shared" si="8"/>
        <v>0</v>
      </c>
      <c r="O37" s="92"/>
    </row>
    <row r="38" spans="1:15" x14ac:dyDescent="0.25">
      <c r="A38" s="11"/>
      <c r="B38" s="12">
        <f t="shared" si="6"/>
        <v>5</v>
      </c>
      <c r="C38" s="52">
        <v>2337</v>
      </c>
      <c r="D38" s="14" t="s">
        <v>134</v>
      </c>
      <c r="E38" s="15" t="s">
        <v>40</v>
      </c>
      <c r="F38" s="15" t="s">
        <v>27</v>
      </c>
      <c r="G38" s="13" t="s">
        <v>23</v>
      </c>
      <c r="H38" s="16">
        <v>74</v>
      </c>
      <c r="I38" s="16"/>
      <c r="J38" s="16"/>
      <c r="K38" s="17"/>
      <c r="L38" s="45">
        <f t="shared" si="7"/>
        <v>74</v>
      </c>
      <c r="M38" s="33" t="s">
        <v>26</v>
      </c>
      <c r="N38" s="34" t="b">
        <f t="shared" si="8"/>
        <v>0</v>
      </c>
      <c r="O38" s="92"/>
    </row>
    <row r="39" spans="1:15" x14ac:dyDescent="0.25">
      <c r="A39" s="11"/>
      <c r="B39" s="12">
        <f t="shared" si="6"/>
        <v>6</v>
      </c>
      <c r="C39" s="52">
        <v>2236</v>
      </c>
      <c r="D39" s="14" t="s">
        <v>96</v>
      </c>
      <c r="E39" s="15" t="s">
        <v>52</v>
      </c>
      <c r="F39" s="15" t="s">
        <v>18</v>
      </c>
      <c r="G39" s="13"/>
      <c r="H39" s="16">
        <v>68</v>
      </c>
      <c r="I39" s="16"/>
      <c r="J39" s="16"/>
      <c r="K39" s="17"/>
      <c r="L39" s="45">
        <f t="shared" si="7"/>
        <v>68</v>
      </c>
      <c r="M39" s="33" t="s">
        <v>26</v>
      </c>
      <c r="N39" s="34" t="b">
        <f t="shared" si="8"/>
        <v>0</v>
      </c>
      <c r="O39" s="92"/>
    </row>
    <row r="40" spans="1:15" x14ac:dyDescent="0.25">
      <c r="A40" s="11"/>
      <c r="B40" s="12">
        <f t="shared" si="6"/>
        <v>7</v>
      </c>
      <c r="C40" s="13">
        <v>1816</v>
      </c>
      <c r="D40" s="14" t="s">
        <v>102</v>
      </c>
      <c r="E40" s="13" t="s">
        <v>103</v>
      </c>
      <c r="F40" s="13"/>
      <c r="G40" s="32"/>
      <c r="H40" s="16">
        <v>64</v>
      </c>
      <c r="I40" s="16"/>
      <c r="J40" s="16"/>
      <c r="K40" s="17"/>
      <c r="L40" s="45">
        <f t="shared" si="7"/>
        <v>64</v>
      </c>
      <c r="M40" s="33" t="s">
        <v>26</v>
      </c>
      <c r="N40" s="34" t="b">
        <f t="shared" si="8"/>
        <v>0</v>
      </c>
      <c r="O40" s="92"/>
    </row>
    <row r="41" spans="1:15" x14ac:dyDescent="0.25">
      <c r="A41" s="11"/>
      <c r="B41" s="12">
        <f t="shared" si="6"/>
        <v>8</v>
      </c>
      <c r="C41" s="32">
        <v>1624</v>
      </c>
      <c r="D41" s="14" t="s">
        <v>97</v>
      </c>
      <c r="E41" s="32" t="s">
        <v>98</v>
      </c>
      <c r="F41" s="32" t="s">
        <v>137</v>
      </c>
      <c r="G41" s="32"/>
      <c r="H41" s="16">
        <v>62</v>
      </c>
      <c r="I41" s="16" t="s">
        <v>24</v>
      </c>
      <c r="J41" s="16" t="s">
        <v>24</v>
      </c>
      <c r="K41" s="17"/>
      <c r="L41" s="45">
        <f t="shared" si="7"/>
        <v>62</v>
      </c>
      <c r="M41" s="33" t="s">
        <v>26</v>
      </c>
      <c r="N41" s="34" t="b">
        <f t="shared" si="8"/>
        <v>0</v>
      </c>
      <c r="O41" s="92"/>
    </row>
    <row r="42" spans="1:15" x14ac:dyDescent="0.25">
      <c r="A42" s="11"/>
      <c r="B42" s="12">
        <f t="shared" si="6"/>
        <v>9</v>
      </c>
      <c r="C42" s="13">
        <v>1054</v>
      </c>
      <c r="D42" s="14" t="s">
        <v>111</v>
      </c>
      <c r="E42" s="13" t="s">
        <v>72</v>
      </c>
      <c r="F42" s="13"/>
      <c r="G42" s="32"/>
      <c r="H42" s="16">
        <v>62</v>
      </c>
      <c r="I42" s="16"/>
      <c r="J42" s="16"/>
      <c r="K42" s="17"/>
      <c r="L42" s="45">
        <f t="shared" si="7"/>
        <v>62</v>
      </c>
      <c r="M42" s="33" t="s">
        <v>26</v>
      </c>
      <c r="N42" s="34" t="b">
        <f t="shared" si="8"/>
        <v>0</v>
      </c>
      <c r="O42" s="92"/>
    </row>
    <row r="43" spans="1:15" x14ac:dyDescent="0.25">
      <c r="A43" s="11"/>
      <c r="B43" s="12">
        <f t="shared" si="6"/>
        <v>10</v>
      </c>
      <c r="C43" s="52">
        <v>2009</v>
      </c>
      <c r="D43" s="14" t="s">
        <v>104</v>
      </c>
      <c r="E43" s="15" t="s">
        <v>92</v>
      </c>
      <c r="F43" s="15" t="s">
        <v>27</v>
      </c>
      <c r="G43" s="13" t="s">
        <v>23</v>
      </c>
      <c r="H43" s="16">
        <v>62</v>
      </c>
      <c r="I43" s="16"/>
      <c r="J43" s="16"/>
      <c r="K43" s="17"/>
      <c r="L43" s="45">
        <f t="shared" si="7"/>
        <v>62</v>
      </c>
      <c r="M43" s="33" t="s">
        <v>26</v>
      </c>
      <c r="N43" s="34" t="b">
        <f t="shared" si="8"/>
        <v>0</v>
      </c>
      <c r="O43" s="92"/>
    </row>
    <row r="44" spans="1:15" x14ac:dyDescent="0.25">
      <c r="A44" s="11"/>
      <c r="B44" s="12">
        <f t="shared" si="6"/>
        <v>11</v>
      </c>
      <c r="C44" s="13">
        <v>1853</v>
      </c>
      <c r="D44" s="14" t="s">
        <v>114</v>
      </c>
      <c r="E44" s="13" t="s">
        <v>90</v>
      </c>
      <c r="F44" s="13" t="s">
        <v>33</v>
      </c>
      <c r="G44" s="32"/>
      <c r="H44" s="16">
        <v>61</v>
      </c>
      <c r="I44" s="16"/>
      <c r="J44" s="16"/>
      <c r="K44" s="17"/>
      <c r="L44" s="45">
        <f t="shared" si="7"/>
        <v>61</v>
      </c>
      <c r="M44" s="33" t="s">
        <v>26</v>
      </c>
      <c r="N44" s="34" t="b">
        <f t="shared" si="8"/>
        <v>0</v>
      </c>
      <c r="O44" s="92"/>
    </row>
    <row r="45" spans="1:15" x14ac:dyDescent="0.25">
      <c r="A45" s="11"/>
      <c r="B45" s="12">
        <f t="shared" si="6"/>
        <v>12</v>
      </c>
      <c r="C45" s="52">
        <v>2786</v>
      </c>
      <c r="D45" s="14" t="s">
        <v>45</v>
      </c>
      <c r="E45" s="15" t="s">
        <v>80</v>
      </c>
      <c r="F45" s="15" t="s">
        <v>18</v>
      </c>
      <c r="G45" s="13"/>
      <c r="H45" s="16">
        <v>58</v>
      </c>
      <c r="I45" s="16"/>
      <c r="J45" s="16"/>
      <c r="K45" s="17"/>
      <c r="L45" s="45">
        <f t="shared" si="7"/>
        <v>58</v>
      </c>
      <c r="M45" s="33" t="s">
        <v>26</v>
      </c>
      <c r="N45" s="34" t="b">
        <f t="shared" si="8"/>
        <v>0</v>
      </c>
      <c r="O45" s="92"/>
    </row>
    <row r="46" spans="1:15" x14ac:dyDescent="0.25">
      <c r="A46" s="11"/>
      <c r="B46" s="12">
        <f t="shared" si="6"/>
        <v>13</v>
      </c>
      <c r="C46" s="52">
        <v>1805</v>
      </c>
      <c r="D46" s="14" t="s">
        <v>112</v>
      </c>
      <c r="E46" s="15" t="s">
        <v>26</v>
      </c>
      <c r="F46" s="15" t="s">
        <v>27</v>
      </c>
      <c r="G46" s="13" t="s">
        <v>23</v>
      </c>
      <c r="H46" s="16">
        <v>56</v>
      </c>
      <c r="I46" s="16"/>
      <c r="J46" s="16"/>
      <c r="K46" s="17"/>
      <c r="L46" s="45">
        <f t="shared" si="7"/>
        <v>56</v>
      </c>
      <c r="M46" s="33" t="s">
        <v>26</v>
      </c>
      <c r="N46" s="34" t="b">
        <f t="shared" si="8"/>
        <v>0</v>
      </c>
      <c r="O46" s="92"/>
    </row>
    <row r="47" spans="1:15" x14ac:dyDescent="0.25">
      <c r="A47" s="11"/>
      <c r="B47" s="12">
        <f t="shared" si="6"/>
        <v>14</v>
      </c>
      <c r="C47" s="52"/>
      <c r="D47" s="14" t="s">
        <v>74</v>
      </c>
      <c r="E47" s="15" t="s">
        <v>90</v>
      </c>
      <c r="F47" s="15" t="s">
        <v>27</v>
      </c>
      <c r="G47" s="13" t="s">
        <v>61</v>
      </c>
      <c r="H47" s="16">
        <v>54</v>
      </c>
      <c r="I47" s="16"/>
      <c r="J47" s="16"/>
      <c r="K47" s="17"/>
      <c r="L47" s="45">
        <f t="shared" si="7"/>
        <v>54</v>
      </c>
      <c r="M47" s="33" t="s">
        <v>26</v>
      </c>
      <c r="N47" s="34" t="b">
        <f t="shared" si="8"/>
        <v>0</v>
      </c>
      <c r="O47" s="92"/>
    </row>
    <row r="48" spans="1:15" x14ac:dyDescent="0.25">
      <c r="A48" s="11"/>
      <c r="B48" s="12">
        <f t="shared" si="6"/>
        <v>15</v>
      </c>
      <c r="C48" s="13">
        <v>1164</v>
      </c>
      <c r="D48" s="14" t="s">
        <v>108</v>
      </c>
      <c r="E48" s="15" t="s">
        <v>109</v>
      </c>
      <c r="F48" s="15" t="s">
        <v>60</v>
      </c>
      <c r="G48" s="13" t="s">
        <v>61</v>
      </c>
      <c r="H48" s="16">
        <v>51</v>
      </c>
      <c r="I48" s="16" t="s">
        <v>24</v>
      </c>
      <c r="J48" s="16" t="s">
        <v>24</v>
      </c>
      <c r="K48" s="17"/>
      <c r="L48" s="45">
        <f t="shared" si="7"/>
        <v>51</v>
      </c>
      <c r="M48" s="33" t="s">
        <v>26</v>
      </c>
      <c r="N48" s="34" t="b">
        <f t="shared" si="8"/>
        <v>0</v>
      </c>
      <c r="O48" s="92"/>
    </row>
    <row r="49" spans="1:15" x14ac:dyDescent="0.25">
      <c r="A49" s="11"/>
      <c r="B49" s="12">
        <f t="shared" si="6"/>
        <v>16</v>
      </c>
      <c r="C49" s="52">
        <v>1615</v>
      </c>
      <c r="D49" s="14" t="s">
        <v>101</v>
      </c>
      <c r="E49" s="15" t="s">
        <v>17</v>
      </c>
      <c r="F49" s="15" t="s">
        <v>18</v>
      </c>
      <c r="G49" s="13"/>
      <c r="H49" s="16">
        <v>50</v>
      </c>
      <c r="I49" s="16"/>
      <c r="J49" s="16"/>
      <c r="K49" s="17"/>
      <c r="L49" s="45">
        <f t="shared" si="7"/>
        <v>50</v>
      </c>
      <c r="M49" s="33" t="s">
        <v>26</v>
      </c>
      <c r="N49" s="34" t="b">
        <f t="shared" si="8"/>
        <v>0</v>
      </c>
      <c r="O49" s="92"/>
    </row>
    <row r="50" spans="1:15" x14ac:dyDescent="0.25">
      <c r="A50" s="11"/>
      <c r="B50" s="12">
        <f t="shared" si="6"/>
        <v>17</v>
      </c>
      <c r="C50" s="52">
        <v>1119</v>
      </c>
      <c r="D50" s="14" t="s">
        <v>94</v>
      </c>
      <c r="E50" s="15" t="s">
        <v>40</v>
      </c>
      <c r="F50" s="15" t="s">
        <v>27</v>
      </c>
      <c r="G50" s="13" t="s">
        <v>23</v>
      </c>
      <c r="H50" s="16">
        <v>25</v>
      </c>
      <c r="I50" s="16"/>
      <c r="J50" s="16"/>
      <c r="K50" s="17"/>
      <c r="L50" s="45">
        <f t="shared" si="7"/>
        <v>25</v>
      </c>
      <c r="M50" s="33" t="s">
        <v>26</v>
      </c>
      <c r="N50" s="34" t="b">
        <f t="shared" si="8"/>
        <v>0</v>
      </c>
      <c r="O50" s="92"/>
    </row>
    <row r="52" spans="1:15" x14ac:dyDescent="0.25">
      <c r="D52" s="104" t="s">
        <v>138</v>
      </c>
      <c r="E52" s="191" t="s">
        <v>139</v>
      </c>
      <c r="F52" s="191"/>
      <c r="G52" s="191"/>
    </row>
    <row r="53" spans="1:15" x14ac:dyDescent="0.25">
      <c r="D53" s="105" t="s">
        <v>117</v>
      </c>
      <c r="E53" s="192" t="s">
        <v>140</v>
      </c>
      <c r="F53" s="192"/>
      <c r="G53" s="192"/>
    </row>
    <row r="54" spans="1:15" x14ac:dyDescent="0.25">
      <c r="D54" s="106" t="s">
        <v>119</v>
      </c>
      <c r="E54" s="192" t="s">
        <v>141</v>
      </c>
      <c r="F54" s="192"/>
      <c r="G54" s="192"/>
    </row>
    <row r="55" spans="1:15" x14ac:dyDescent="0.25">
      <c r="D55" s="107" t="s">
        <v>121</v>
      </c>
      <c r="E55" s="192" t="s">
        <v>142</v>
      </c>
      <c r="F55" s="192"/>
      <c r="G55" s="192"/>
    </row>
    <row r="56" spans="1:15" ht="15.75" thickBot="1" x14ac:dyDescent="0.3">
      <c r="D56" s="108" t="s">
        <v>123</v>
      </c>
      <c r="E56" s="193" t="s">
        <v>143</v>
      </c>
      <c r="F56" s="193"/>
      <c r="G56" s="193"/>
    </row>
    <row r="58" spans="1:15" x14ac:dyDescent="0.25">
      <c r="G58" s="94"/>
    </row>
  </sheetData>
  <sheetProtection selectLockedCells="1" selectUnlockedCells="1"/>
  <mergeCells count="7">
    <mergeCell ref="E56:G56"/>
    <mergeCell ref="C1:O1"/>
    <mergeCell ref="C2:O2"/>
    <mergeCell ref="E52:G52"/>
    <mergeCell ref="E53:G53"/>
    <mergeCell ref="E54:G54"/>
    <mergeCell ref="E55:G55"/>
  </mergeCells>
  <printOptions horizontalCentered="1"/>
  <pageMargins left="0.51180555555555551" right="0.51180555555555551" top="0.74791666666666667" bottom="0.74791666666666667" header="0.51180555555555551" footer="0.51180555555555551"/>
  <pageSetup paperSize="9" firstPageNumber="0" fitToHeight="2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topLeftCell="A46" zoomScale="102" zoomScaleNormal="102" zoomScaleSheetLayoutView="100" workbookViewId="0">
      <selection activeCell="Q46" sqref="Q1:U65536"/>
    </sheetView>
  </sheetViews>
  <sheetFormatPr defaultRowHeight="15" x14ac:dyDescent="0.25"/>
  <cols>
    <col min="2" max="2" width="5.28515625" style="2" customWidth="1"/>
    <col min="3" max="3" width="5.28515625" customWidth="1"/>
    <col min="4" max="4" width="15.5703125" customWidth="1"/>
    <col min="5" max="5" width="5.5703125" style="1" customWidth="1"/>
    <col min="6" max="6" width="6.7109375" style="1" customWidth="1"/>
    <col min="7" max="7" width="10.5703125" customWidth="1"/>
    <col min="8" max="11" width="5.5703125" customWidth="1"/>
    <col min="12" max="12" width="6.5703125" style="2" customWidth="1"/>
    <col min="13" max="13" width="5.5703125" customWidth="1"/>
    <col min="14" max="15" width="7.42578125" customWidth="1"/>
    <col min="16" max="16" width="4.7109375" customWidth="1"/>
  </cols>
  <sheetData>
    <row r="1" spans="1:20" s="3" customFormat="1" ht="18" x14ac:dyDescent="0.25">
      <c r="B1" s="96"/>
      <c r="C1" s="183" t="s">
        <v>0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20" s="3" customFormat="1" ht="15.75" x14ac:dyDescent="0.25">
      <c r="B2" s="96"/>
      <c r="C2" s="184" t="s">
        <v>146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20" ht="37.5" customHeight="1" x14ac:dyDescent="0.25">
      <c r="A3" s="5"/>
      <c r="B3" s="77" t="s">
        <v>2</v>
      </c>
      <c r="C3" s="77" t="s">
        <v>3</v>
      </c>
      <c r="D3" s="77" t="s">
        <v>4</v>
      </c>
      <c r="E3" s="77" t="s">
        <v>5</v>
      </c>
      <c r="F3" s="77" t="s">
        <v>6</v>
      </c>
      <c r="G3" s="77" t="s">
        <v>7</v>
      </c>
      <c r="H3" s="77" t="s">
        <v>8</v>
      </c>
      <c r="I3" s="78" t="s">
        <v>9</v>
      </c>
      <c r="J3" s="77" t="s">
        <v>10</v>
      </c>
      <c r="K3" s="77" t="s">
        <v>11</v>
      </c>
      <c r="L3" s="78" t="s">
        <v>12</v>
      </c>
      <c r="M3" s="77" t="s">
        <v>13</v>
      </c>
      <c r="N3" s="77" t="s">
        <v>14</v>
      </c>
      <c r="O3" s="77" t="s">
        <v>15</v>
      </c>
      <c r="Q3" s="10"/>
      <c r="R3" s="10"/>
      <c r="S3" s="10"/>
      <c r="T3" s="10"/>
    </row>
    <row r="4" spans="1:20" x14ac:dyDescent="0.25">
      <c r="A4" s="11"/>
      <c r="B4" s="85"/>
      <c r="C4" s="13"/>
      <c r="D4" s="14"/>
      <c r="E4" s="15"/>
      <c r="F4" s="15"/>
      <c r="G4" s="13"/>
      <c r="H4" s="16"/>
      <c r="I4" s="16"/>
      <c r="J4" s="16"/>
      <c r="K4" s="17"/>
      <c r="L4" s="84">
        <f>SUM(H4:K4)</f>
        <v>0</v>
      </c>
      <c r="M4" s="19" t="s">
        <v>19</v>
      </c>
      <c r="N4" s="20"/>
      <c r="O4" s="120"/>
      <c r="Q4" s="22"/>
      <c r="R4" s="22"/>
      <c r="S4" s="22"/>
      <c r="T4" s="10"/>
    </row>
    <row r="5" spans="1:20" x14ac:dyDescent="0.25">
      <c r="B5" s="24"/>
      <c r="C5" s="25"/>
      <c r="D5" s="26"/>
      <c r="E5" s="25"/>
      <c r="F5" s="25"/>
      <c r="G5" s="25"/>
      <c r="H5" s="27"/>
      <c r="I5" s="27"/>
      <c r="J5" s="27"/>
      <c r="K5" s="28"/>
      <c r="L5" s="29"/>
      <c r="M5" s="30"/>
      <c r="N5" s="31"/>
      <c r="O5" s="30"/>
      <c r="Q5" s="10"/>
      <c r="R5" s="10"/>
      <c r="S5" s="10"/>
      <c r="T5" s="10"/>
    </row>
    <row r="6" spans="1:20" x14ac:dyDescent="0.25">
      <c r="A6" s="11"/>
      <c r="B6" s="85">
        <v>1</v>
      </c>
      <c r="C6" s="13">
        <v>2434</v>
      </c>
      <c r="D6" s="14" t="s">
        <v>28</v>
      </c>
      <c r="E6" s="15" t="s">
        <v>29</v>
      </c>
      <c r="F6" s="15" t="s">
        <v>30</v>
      </c>
      <c r="G6" s="13" t="s">
        <v>30</v>
      </c>
      <c r="H6" s="16">
        <v>297</v>
      </c>
      <c r="I6" s="16" t="s">
        <v>24</v>
      </c>
      <c r="J6" s="16" t="s">
        <v>24</v>
      </c>
      <c r="K6" s="17"/>
      <c r="L6" s="45">
        <f>SUM(H6:K6)</f>
        <v>297</v>
      </c>
      <c r="M6" s="33" t="s">
        <v>21</v>
      </c>
      <c r="N6" s="34" t="b">
        <f>L6&gt;=298</f>
        <v>0</v>
      </c>
      <c r="O6" s="35"/>
      <c r="Q6" s="10"/>
      <c r="R6" s="10"/>
      <c r="S6" s="10"/>
      <c r="T6" s="10"/>
    </row>
    <row r="7" spans="1:20" x14ac:dyDescent="0.25">
      <c r="A7" s="11"/>
      <c r="B7" s="85">
        <v>2</v>
      </c>
      <c r="C7" s="36">
        <v>1783</v>
      </c>
      <c r="D7" s="37" t="s">
        <v>31</v>
      </c>
      <c r="E7" s="32" t="s">
        <v>32</v>
      </c>
      <c r="F7" s="13" t="s">
        <v>33</v>
      </c>
      <c r="G7" s="32" t="s">
        <v>34</v>
      </c>
      <c r="H7" s="16">
        <v>294</v>
      </c>
      <c r="I7" s="16" t="s">
        <v>24</v>
      </c>
      <c r="J7" s="16" t="s">
        <v>24</v>
      </c>
      <c r="K7" s="17"/>
      <c r="L7" s="45">
        <f>SUM(H7:K7)</f>
        <v>294</v>
      </c>
      <c r="M7" s="33" t="s">
        <v>21</v>
      </c>
      <c r="N7" s="34" t="b">
        <f>L7&gt;=298</f>
        <v>0</v>
      </c>
      <c r="O7" s="35"/>
      <c r="Q7" s="10"/>
      <c r="R7" s="10"/>
      <c r="S7" s="10"/>
      <c r="T7" s="10"/>
    </row>
    <row r="8" spans="1:20" x14ac:dyDescent="0.25">
      <c r="A8" s="11"/>
      <c r="B8" s="85">
        <v>3</v>
      </c>
      <c r="C8" s="36">
        <v>1786</v>
      </c>
      <c r="D8" s="37" t="s">
        <v>16</v>
      </c>
      <c r="E8" s="32" t="s">
        <v>17</v>
      </c>
      <c r="F8" s="13" t="s">
        <v>18</v>
      </c>
      <c r="G8" s="32" t="s">
        <v>81</v>
      </c>
      <c r="H8" s="16">
        <v>293</v>
      </c>
      <c r="I8" s="16"/>
      <c r="J8" s="16" t="s">
        <v>24</v>
      </c>
      <c r="K8" s="17"/>
      <c r="L8" s="45">
        <f>SUM(H8:K8)</f>
        <v>293</v>
      </c>
      <c r="M8" s="33" t="s">
        <v>21</v>
      </c>
      <c r="N8" s="34" t="b">
        <f>L8&gt;=298</f>
        <v>0</v>
      </c>
      <c r="O8" s="35"/>
      <c r="Q8" s="10"/>
      <c r="R8" s="10"/>
      <c r="S8" s="10"/>
      <c r="T8" s="10"/>
    </row>
    <row r="9" spans="1:20" x14ac:dyDescent="0.25">
      <c r="A9" s="11"/>
      <c r="B9" s="85">
        <v>4</v>
      </c>
      <c r="C9" s="32">
        <v>1467</v>
      </c>
      <c r="D9" s="37" t="s">
        <v>25</v>
      </c>
      <c r="E9" s="32" t="s">
        <v>26</v>
      </c>
      <c r="F9" s="32" t="s">
        <v>22</v>
      </c>
      <c r="G9" s="32" t="s">
        <v>23</v>
      </c>
      <c r="H9" s="16">
        <v>292</v>
      </c>
      <c r="I9" s="16" t="s">
        <v>24</v>
      </c>
      <c r="J9" s="16" t="s">
        <v>24</v>
      </c>
      <c r="K9" s="17"/>
      <c r="L9" s="45">
        <f>SUM(H9:K9)</f>
        <v>292</v>
      </c>
      <c r="M9" s="33" t="s">
        <v>21</v>
      </c>
      <c r="N9" s="34" t="b">
        <f>L9&gt;=298</f>
        <v>0</v>
      </c>
      <c r="O9" s="35"/>
      <c r="Q9" s="22"/>
      <c r="R9" s="22"/>
      <c r="S9" s="22"/>
      <c r="T9" s="10"/>
    </row>
    <row r="10" spans="1:20" x14ac:dyDescent="0.25">
      <c r="B10" s="24"/>
      <c r="C10" s="55"/>
      <c r="D10" s="54"/>
      <c r="E10" s="121"/>
      <c r="F10" s="121"/>
      <c r="G10" s="55"/>
      <c r="H10" s="27"/>
      <c r="I10" s="27"/>
      <c r="J10" s="27"/>
      <c r="K10" s="28"/>
      <c r="L10" s="28"/>
      <c r="M10" s="30"/>
      <c r="N10" s="31"/>
      <c r="O10" s="30"/>
      <c r="Q10" s="10"/>
      <c r="R10" s="10"/>
      <c r="S10" s="10"/>
      <c r="T10" s="10"/>
    </row>
    <row r="11" spans="1:20" x14ac:dyDescent="0.25">
      <c r="A11" s="11"/>
      <c r="B11" s="85">
        <f>B10+1</f>
        <v>1</v>
      </c>
      <c r="C11" s="13">
        <v>322</v>
      </c>
      <c r="D11" s="14" t="s">
        <v>42</v>
      </c>
      <c r="E11" s="15" t="s">
        <v>40</v>
      </c>
      <c r="F11" s="15" t="s">
        <v>27</v>
      </c>
      <c r="G11" s="13" t="s">
        <v>23</v>
      </c>
      <c r="H11" s="16">
        <v>300</v>
      </c>
      <c r="I11" s="16"/>
      <c r="J11" s="16"/>
      <c r="K11" s="17"/>
      <c r="L11" s="45">
        <f t="shared" ref="L11:L29" si="0">SUM(H11:K11)</f>
        <v>300</v>
      </c>
      <c r="M11" s="33" t="s">
        <v>35</v>
      </c>
      <c r="N11" s="34" t="b">
        <f>L11&gt;=271</f>
        <v>1</v>
      </c>
      <c r="O11" s="118" t="s">
        <v>19</v>
      </c>
      <c r="Q11" s="10"/>
      <c r="R11" s="10"/>
      <c r="S11" s="10"/>
      <c r="T11" s="10"/>
    </row>
    <row r="12" spans="1:20" x14ac:dyDescent="0.25">
      <c r="A12" s="11"/>
      <c r="B12" s="85">
        <f>B11+1</f>
        <v>2</v>
      </c>
      <c r="C12" s="13">
        <v>1314</v>
      </c>
      <c r="D12" s="14" t="s">
        <v>54</v>
      </c>
      <c r="E12" s="15" t="s">
        <v>55</v>
      </c>
      <c r="F12" s="15" t="s">
        <v>30</v>
      </c>
      <c r="G12" s="13" t="s">
        <v>30</v>
      </c>
      <c r="H12" s="16">
        <v>297</v>
      </c>
      <c r="I12" s="16" t="s">
        <v>24</v>
      </c>
      <c r="J12" s="16" t="s">
        <v>24</v>
      </c>
      <c r="K12" s="17"/>
      <c r="L12" s="45">
        <f t="shared" si="0"/>
        <v>297</v>
      </c>
      <c r="M12" s="19" t="s">
        <v>35</v>
      </c>
      <c r="N12" s="20" t="b">
        <f t="shared" ref="N12:N29" si="1">L12&gt;=295</f>
        <v>1</v>
      </c>
      <c r="O12" s="118" t="s">
        <v>21</v>
      </c>
      <c r="Q12" s="10"/>
      <c r="R12" s="10"/>
      <c r="S12" s="10"/>
      <c r="T12" s="10"/>
    </row>
    <row r="13" spans="1:20" x14ac:dyDescent="0.25">
      <c r="A13" s="11"/>
      <c r="B13" s="85">
        <f>B12+1</f>
        <v>3</v>
      </c>
      <c r="C13" s="41">
        <v>1383</v>
      </c>
      <c r="D13" s="42" t="s">
        <v>36</v>
      </c>
      <c r="E13" s="41" t="s">
        <v>21</v>
      </c>
      <c r="F13" s="41" t="s">
        <v>18</v>
      </c>
      <c r="G13" s="52" t="s">
        <v>37</v>
      </c>
      <c r="H13" s="16">
        <v>293</v>
      </c>
      <c r="I13" s="16" t="s">
        <v>24</v>
      </c>
      <c r="J13" s="16" t="s">
        <v>24</v>
      </c>
      <c r="K13" s="17"/>
      <c r="L13" s="45">
        <f t="shared" si="0"/>
        <v>293</v>
      </c>
      <c r="M13" s="53" t="s">
        <v>35</v>
      </c>
      <c r="N13" s="20" t="b">
        <f t="shared" si="1"/>
        <v>0</v>
      </c>
      <c r="O13" s="19"/>
      <c r="Q13" s="10"/>
      <c r="R13" s="10"/>
      <c r="S13" s="10"/>
      <c r="T13" s="10"/>
    </row>
    <row r="14" spans="1:20" x14ac:dyDescent="0.25">
      <c r="A14" s="11"/>
      <c r="B14" s="85">
        <f>B13+1</f>
        <v>4</v>
      </c>
      <c r="C14" s="13">
        <v>1475</v>
      </c>
      <c r="D14" s="14" t="s">
        <v>45</v>
      </c>
      <c r="E14" s="15" t="s">
        <v>35</v>
      </c>
      <c r="F14" s="15" t="s">
        <v>22</v>
      </c>
      <c r="G14" s="13" t="s">
        <v>23</v>
      </c>
      <c r="H14" s="16">
        <v>290</v>
      </c>
      <c r="I14" s="16" t="s">
        <v>24</v>
      </c>
      <c r="J14" s="16" t="s">
        <v>24</v>
      </c>
      <c r="K14" s="17"/>
      <c r="L14" s="45">
        <f t="shared" si="0"/>
        <v>290</v>
      </c>
      <c r="M14" s="19" t="s">
        <v>35</v>
      </c>
      <c r="N14" s="20" t="b">
        <f t="shared" si="1"/>
        <v>0</v>
      </c>
      <c r="O14" s="19"/>
      <c r="Q14" s="10"/>
      <c r="R14" s="10"/>
      <c r="S14" s="10"/>
      <c r="T14" s="10"/>
    </row>
    <row r="15" spans="1:20" x14ac:dyDescent="0.25">
      <c r="A15" s="11"/>
      <c r="B15" s="85">
        <f>B14+1</f>
        <v>5</v>
      </c>
      <c r="C15" s="13">
        <v>2296</v>
      </c>
      <c r="D15" s="14" t="s">
        <v>39</v>
      </c>
      <c r="E15" s="15" t="s">
        <v>40</v>
      </c>
      <c r="F15" s="15" t="s">
        <v>22</v>
      </c>
      <c r="G15" s="13" t="s">
        <v>23</v>
      </c>
      <c r="H15" s="16">
        <v>288</v>
      </c>
      <c r="I15" s="16" t="s">
        <v>24</v>
      </c>
      <c r="J15" s="16" t="s">
        <v>24</v>
      </c>
      <c r="K15" s="17"/>
      <c r="L15" s="45">
        <f t="shared" si="0"/>
        <v>288</v>
      </c>
      <c r="M15" s="53" t="s">
        <v>35</v>
      </c>
      <c r="N15" s="20" t="b">
        <f t="shared" si="1"/>
        <v>0</v>
      </c>
      <c r="O15" s="19"/>
      <c r="Q15" s="10"/>
      <c r="R15" s="10"/>
      <c r="S15" s="10"/>
      <c r="T15" s="10"/>
    </row>
    <row r="16" spans="1:20" x14ac:dyDescent="0.25">
      <c r="A16" s="11"/>
      <c r="B16" s="85">
        <v>33</v>
      </c>
      <c r="C16" s="13">
        <v>2138</v>
      </c>
      <c r="D16" s="14" t="s">
        <v>67</v>
      </c>
      <c r="E16" s="15" t="s">
        <v>68</v>
      </c>
      <c r="F16" s="15"/>
      <c r="G16" s="13"/>
      <c r="H16" s="16">
        <v>284</v>
      </c>
      <c r="I16" s="16"/>
      <c r="J16" s="16"/>
      <c r="K16" s="17"/>
      <c r="L16" s="45">
        <f t="shared" si="0"/>
        <v>284</v>
      </c>
      <c r="M16" s="19" t="s">
        <v>35</v>
      </c>
      <c r="N16" s="20" t="b">
        <f t="shared" si="1"/>
        <v>0</v>
      </c>
      <c r="O16" s="19"/>
      <c r="Q16" s="10"/>
      <c r="R16" s="10"/>
      <c r="S16" s="10"/>
      <c r="T16" s="10"/>
    </row>
    <row r="17" spans="1:21" x14ac:dyDescent="0.25">
      <c r="A17" s="11"/>
      <c r="B17" s="85">
        <f>B16+1</f>
        <v>34</v>
      </c>
      <c r="C17" s="13">
        <v>1921</v>
      </c>
      <c r="D17" s="14" t="s">
        <v>83</v>
      </c>
      <c r="E17" s="15" t="s">
        <v>84</v>
      </c>
      <c r="F17" s="15" t="s">
        <v>22</v>
      </c>
      <c r="G17" s="13" t="s">
        <v>23</v>
      </c>
      <c r="H17" s="122">
        <v>283</v>
      </c>
      <c r="I17" s="122"/>
      <c r="J17" s="16" t="s">
        <v>24</v>
      </c>
      <c r="K17" s="16" t="s">
        <v>24</v>
      </c>
      <c r="L17" s="45">
        <f t="shared" si="0"/>
        <v>283</v>
      </c>
      <c r="M17" s="19" t="s">
        <v>35</v>
      </c>
      <c r="N17" s="20" t="b">
        <f t="shared" si="1"/>
        <v>0</v>
      </c>
      <c r="O17" s="59"/>
      <c r="Q17" s="123"/>
      <c r="R17" s="123"/>
      <c r="S17" s="123"/>
      <c r="T17" s="123"/>
      <c r="U17" s="123"/>
    </row>
    <row r="18" spans="1:21" x14ac:dyDescent="0.25">
      <c r="A18" s="11"/>
      <c r="B18" s="85">
        <f>B17+1</f>
        <v>35</v>
      </c>
      <c r="C18" s="13">
        <v>2213</v>
      </c>
      <c r="D18" s="14" t="s">
        <v>66</v>
      </c>
      <c r="E18" s="15" t="s">
        <v>55</v>
      </c>
      <c r="F18" s="15" t="s">
        <v>60</v>
      </c>
      <c r="G18" s="13" t="s">
        <v>61</v>
      </c>
      <c r="H18" s="16">
        <v>282</v>
      </c>
      <c r="I18" s="16"/>
      <c r="J18" s="16"/>
      <c r="K18" s="17"/>
      <c r="L18" s="45">
        <f t="shared" si="0"/>
        <v>282</v>
      </c>
      <c r="M18" s="19" t="s">
        <v>35</v>
      </c>
      <c r="N18" s="20" t="b">
        <f t="shared" si="1"/>
        <v>0</v>
      </c>
      <c r="O18" s="19"/>
      <c r="Q18" s="10"/>
      <c r="R18" s="10"/>
      <c r="S18" s="10"/>
      <c r="T18" s="10"/>
    </row>
    <row r="19" spans="1:21" x14ac:dyDescent="0.25">
      <c r="A19" s="11"/>
      <c r="B19" s="85">
        <f>B18+1</f>
        <v>36</v>
      </c>
      <c r="C19" s="13">
        <v>1412</v>
      </c>
      <c r="D19" s="14" t="s">
        <v>63</v>
      </c>
      <c r="E19" s="15" t="s">
        <v>40</v>
      </c>
      <c r="F19" s="15" t="s">
        <v>22</v>
      </c>
      <c r="G19" s="13" t="s">
        <v>23</v>
      </c>
      <c r="H19" s="16">
        <v>281</v>
      </c>
      <c r="I19" s="16" t="s">
        <v>24</v>
      </c>
      <c r="J19" s="16" t="s">
        <v>24</v>
      </c>
      <c r="K19" s="17"/>
      <c r="L19" s="45">
        <f t="shared" si="0"/>
        <v>281</v>
      </c>
      <c r="M19" s="19" t="s">
        <v>35</v>
      </c>
      <c r="N19" s="20" t="b">
        <f t="shared" si="1"/>
        <v>0</v>
      </c>
      <c r="O19" s="19"/>
      <c r="Q19" s="10"/>
      <c r="R19" s="10"/>
      <c r="S19" s="10"/>
      <c r="T19" s="10"/>
    </row>
    <row r="20" spans="1:21" x14ac:dyDescent="0.25">
      <c r="A20" s="11"/>
      <c r="B20" s="85">
        <v>30</v>
      </c>
      <c r="C20" s="13">
        <v>1268</v>
      </c>
      <c r="D20" s="14" t="s">
        <v>56</v>
      </c>
      <c r="E20" s="15" t="s">
        <v>55</v>
      </c>
      <c r="F20" s="15" t="s">
        <v>30</v>
      </c>
      <c r="G20" s="13" t="s">
        <v>30</v>
      </c>
      <c r="H20" s="16">
        <v>280</v>
      </c>
      <c r="I20" s="16"/>
      <c r="J20" s="16"/>
      <c r="K20" s="17"/>
      <c r="L20" s="45">
        <f t="shared" si="0"/>
        <v>280</v>
      </c>
      <c r="M20" s="19" t="s">
        <v>35</v>
      </c>
      <c r="N20" s="20" t="b">
        <f t="shared" si="1"/>
        <v>0</v>
      </c>
      <c r="O20" s="19"/>
      <c r="Q20" s="10"/>
      <c r="R20" s="10"/>
      <c r="S20" s="10"/>
      <c r="T20" s="10"/>
    </row>
    <row r="21" spans="1:21" x14ac:dyDescent="0.25">
      <c r="A21" s="11"/>
      <c r="B21" s="85">
        <f>B20+1</f>
        <v>31</v>
      </c>
      <c r="C21" s="13">
        <v>506</v>
      </c>
      <c r="D21" s="14" t="s">
        <v>49</v>
      </c>
      <c r="E21" s="15" t="s">
        <v>35</v>
      </c>
      <c r="F21" s="15" t="s">
        <v>30</v>
      </c>
      <c r="G21" s="13" t="s">
        <v>30</v>
      </c>
      <c r="H21" s="16">
        <v>277</v>
      </c>
      <c r="I21" s="16"/>
      <c r="J21" s="16"/>
      <c r="K21" s="17"/>
      <c r="L21" s="45">
        <f t="shared" si="0"/>
        <v>277</v>
      </c>
      <c r="M21" s="53" t="s">
        <v>35</v>
      </c>
      <c r="N21" s="20" t="b">
        <f t="shared" si="1"/>
        <v>0</v>
      </c>
      <c r="O21" s="19"/>
      <c r="Q21" s="10"/>
      <c r="R21" s="10"/>
      <c r="S21" s="10"/>
      <c r="T21" s="10"/>
    </row>
    <row r="22" spans="1:21" x14ac:dyDescent="0.25">
      <c r="A22" s="11"/>
      <c r="B22" s="85">
        <f>B21+1</f>
        <v>32</v>
      </c>
      <c r="C22" s="13">
        <v>921</v>
      </c>
      <c r="D22" s="14" t="s">
        <v>71</v>
      </c>
      <c r="E22" s="15" t="s">
        <v>72</v>
      </c>
      <c r="F22" s="15" t="s">
        <v>22</v>
      </c>
      <c r="G22" s="13" t="s">
        <v>23</v>
      </c>
      <c r="H22" s="16">
        <v>276</v>
      </c>
      <c r="I22" s="16" t="s">
        <v>24</v>
      </c>
      <c r="J22" s="16" t="s">
        <v>24</v>
      </c>
      <c r="K22" s="17"/>
      <c r="L22" s="45">
        <f t="shared" si="0"/>
        <v>276</v>
      </c>
      <c r="M22" s="19" t="s">
        <v>35</v>
      </c>
      <c r="N22" s="20" t="b">
        <f t="shared" si="1"/>
        <v>0</v>
      </c>
      <c r="O22" s="19"/>
      <c r="Q22" s="10"/>
      <c r="R22" s="10"/>
      <c r="S22" s="10"/>
      <c r="T22" s="10"/>
    </row>
    <row r="23" spans="1:21" x14ac:dyDescent="0.25">
      <c r="A23" s="11"/>
      <c r="B23" s="85">
        <v>27</v>
      </c>
      <c r="C23" s="13">
        <v>1281</v>
      </c>
      <c r="D23" s="14" t="s">
        <v>51</v>
      </c>
      <c r="E23" s="15" t="s">
        <v>52</v>
      </c>
      <c r="F23" s="15" t="s">
        <v>48</v>
      </c>
      <c r="G23" s="13" t="s">
        <v>53</v>
      </c>
      <c r="H23" s="16">
        <v>276</v>
      </c>
      <c r="I23" s="16" t="s">
        <v>24</v>
      </c>
      <c r="J23" s="16" t="s">
        <v>24</v>
      </c>
      <c r="K23" s="17"/>
      <c r="L23" s="45">
        <f t="shared" si="0"/>
        <v>276</v>
      </c>
      <c r="M23" s="19" t="s">
        <v>35</v>
      </c>
      <c r="N23" s="20" t="b">
        <f t="shared" si="1"/>
        <v>0</v>
      </c>
      <c r="O23" s="19"/>
      <c r="Q23" s="10"/>
      <c r="R23" s="10"/>
      <c r="S23" s="10"/>
      <c r="T23" s="10"/>
    </row>
    <row r="24" spans="1:21" x14ac:dyDescent="0.25">
      <c r="A24" s="11"/>
      <c r="B24" s="85">
        <f>B23+1</f>
        <v>28</v>
      </c>
      <c r="C24" s="13">
        <v>999</v>
      </c>
      <c r="D24" s="14" t="s">
        <v>89</v>
      </c>
      <c r="E24" s="15" t="s">
        <v>90</v>
      </c>
      <c r="F24" s="15" t="s">
        <v>27</v>
      </c>
      <c r="G24" s="15" t="s">
        <v>61</v>
      </c>
      <c r="H24" s="15">
        <v>276</v>
      </c>
      <c r="I24" s="16"/>
      <c r="J24" s="16"/>
      <c r="K24" s="17"/>
      <c r="L24" s="45">
        <f t="shared" si="0"/>
        <v>276</v>
      </c>
      <c r="M24" s="19" t="s">
        <v>35</v>
      </c>
      <c r="N24" s="20" t="b">
        <f t="shared" si="1"/>
        <v>0</v>
      </c>
      <c r="O24" s="19"/>
      <c r="Q24" s="10"/>
      <c r="R24" s="10"/>
      <c r="S24" s="10"/>
      <c r="T24" s="10"/>
    </row>
    <row r="25" spans="1:21" x14ac:dyDescent="0.25">
      <c r="A25" s="11"/>
      <c r="B25" s="85">
        <f>B24+1</f>
        <v>29</v>
      </c>
      <c r="C25" s="13">
        <v>2105</v>
      </c>
      <c r="D25" s="14" t="s">
        <v>74</v>
      </c>
      <c r="E25" s="15" t="s">
        <v>75</v>
      </c>
      <c r="F25" s="15" t="s">
        <v>60</v>
      </c>
      <c r="G25" s="13" t="s">
        <v>61</v>
      </c>
      <c r="H25" s="16">
        <v>272</v>
      </c>
      <c r="I25" s="16" t="s">
        <v>24</v>
      </c>
      <c r="J25" s="16" t="s">
        <v>24</v>
      </c>
      <c r="K25" s="17"/>
      <c r="L25" s="45">
        <f t="shared" si="0"/>
        <v>272</v>
      </c>
      <c r="M25" s="53" t="s">
        <v>35</v>
      </c>
      <c r="N25" s="20" t="b">
        <f t="shared" si="1"/>
        <v>0</v>
      </c>
      <c r="O25" s="19"/>
      <c r="Q25" s="10"/>
      <c r="R25" s="10"/>
      <c r="S25" s="10"/>
      <c r="T25" s="10"/>
    </row>
    <row r="26" spans="1:21" x14ac:dyDescent="0.25">
      <c r="A26" s="11"/>
      <c r="B26" s="85">
        <v>32</v>
      </c>
      <c r="C26" s="13">
        <v>1809</v>
      </c>
      <c r="D26" s="14" t="s">
        <v>67</v>
      </c>
      <c r="E26" s="15" t="s">
        <v>73</v>
      </c>
      <c r="F26" s="15"/>
      <c r="G26" s="13"/>
      <c r="H26" s="16">
        <v>270</v>
      </c>
      <c r="I26" s="16"/>
      <c r="J26" s="16"/>
      <c r="K26" s="17"/>
      <c r="L26" s="45">
        <f t="shared" si="0"/>
        <v>270</v>
      </c>
      <c r="M26" s="19" t="s">
        <v>35</v>
      </c>
      <c r="N26" s="20" t="b">
        <f t="shared" si="1"/>
        <v>0</v>
      </c>
      <c r="O26" s="19"/>
      <c r="Q26" s="10"/>
      <c r="R26" s="10"/>
      <c r="S26" s="10"/>
      <c r="T26" s="10"/>
    </row>
    <row r="27" spans="1:21" x14ac:dyDescent="0.25">
      <c r="A27" s="11"/>
      <c r="B27" s="85">
        <v>29</v>
      </c>
      <c r="C27" s="13">
        <v>1719</v>
      </c>
      <c r="D27" s="14" t="s">
        <v>85</v>
      </c>
      <c r="E27" s="15" t="s">
        <v>32</v>
      </c>
      <c r="F27" s="15" t="s">
        <v>60</v>
      </c>
      <c r="G27" s="13" t="s">
        <v>61</v>
      </c>
      <c r="H27" s="16">
        <v>269</v>
      </c>
      <c r="I27" s="16"/>
      <c r="J27" s="16"/>
      <c r="K27" s="17"/>
      <c r="L27" s="45">
        <f t="shared" si="0"/>
        <v>269</v>
      </c>
      <c r="M27" s="19" t="s">
        <v>35</v>
      </c>
      <c r="N27" s="20" t="b">
        <f t="shared" si="1"/>
        <v>0</v>
      </c>
      <c r="O27" s="19"/>
      <c r="Q27" s="10"/>
      <c r="R27" s="10"/>
      <c r="S27" s="10"/>
      <c r="T27" s="10"/>
    </row>
    <row r="28" spans="1:21" x14ac:dyDescent="0.25">
      <c r="A28" s="11"/>
      <c r="B28" s="85">
        <v>34</v>
      </c>
      <c r="C28" s="13">
        <v>709</v>
      </c>
      <c r="D28" s="14" t="s">
        <v>50</v>
      </c>
      <c r="E28" s="15"/>
      <c r="F28" s="15"/>
      <c r="G28" s="13"/>
      <c r="H28" s="16">
        <v>265</v>
      </c>
      <c r="I28" s="16"/>
      <c r="J28" s="16"/>
      <c r="K28" s="17"/>
      <c r="L28" s="45">
        <f t="shared" si="0"/>
        <v>265</v>
      </c>
      <c r="M28" s="19" t="s">
        <v>35</v>
      </c>
      <c r="N28" s="20" t="b">
        <f t="shared" si="1"/>
        <v>0</v>
      </c>
      <c r="O28" s="19"/>
      <c r="Q28" s="10"/>
      <c r="R28" s="10"/>
      <c r="S28" s="10"/>
      <c r="T28" s="10"/>
    </row>
    <row r="29" spans="1:21" x14ac:dyDescent="0.25">
      <c r="A29" s="11"/>
      <c r="B29" s="85">
        <v>31</v>
      </c>
      <c r="C29" s="13">
        <v>1628</v>
      </c>
      <c r="D29" s="14" t="s">
        <v>113</v>
      </c>
      <c r="E29" s="15" t="s">
        <v>44</v>
      </c>
      <c r="F29" s="15" t="s">
        <v>33</v>
      </c>
      <c r="G29" s="13"/>
      <c r="H29" s="16">
        <v>263</v>
      </c>
      <c r="I29" s="16"/>
      <c r="J29" s="16"/>
      <c r="K29" s="17"/>
      <c r="L29" s="45">
        <f t="shared" si="0"/>
        <v>263</v>
      </c>
      <c r="M29" s="19" t="s">
        <v>35</v>
      </c>
      <c r="N29" s="20" t="b">
        <f t="shared" si="1"/>
        <v>0</v>
      </c>
      <c r="O29" s="19"/>
      <c r="Q29" s="10"/>
      <c r="R29" s="10"/>
      <c r="S29" s="10"/>
      <c r="T29" s="10"/>
    </row>
    <row r="30" spans="1:21" x14ac:dyDescent="0.25">
      <c r="B30" s="24"/>
      <c r="C30" s="55"/>
      <c r="D30" s="54"/>
      <c r="E30" s="54"/>
      <c r="F30" s="55"/>
      <c r="G30" s="25"/>
      <c r="H30" s="27"/>
      <c r="I30" s="27"/>
      <c r="J30" s="27"/>
      <c r="K30" s="28"/>
      <c r="L30" s="29"/>
      <c r="M30" s="30"/>
      <c r="N30" s="31"/>
      <c r="O30" s="30"/>
      <c r="Q30" s="10"/>
      <c r="R30" s="10"/>
      <c r="S30" s="10"/>
      <c r="T30" s="10"/>
    </row>
    <row r="31" spans="1:21" x14ac:dyDescent="0.25">
      <c r="A31" s="11"/>
      <c r="B31" s="85">
        <v>1</v>
      </c>
      <c r="C31" s="13">
        <v>1618</v>
      </c>
      <c r="D31" s="14" t="s">
        <v>58</v>
      </c>
      <c r="E31" s="15" t="s">
        <v>59</v>
      </c>
      <c r="F31" s="15" t="s">
        <v>60</v>
      </c>
      <c r="G31" s="13" t="s">
        <v>61</v>
      </c>
      <c r="H31" s="16">
        <v>287</v>
      </c>
      <c r="I31" s="16" t="s">
        <v>24</v>
      </c>
      <c r="J31" s="16" t="s">
        <v>24</v>
      </c>
      <c r="K31" s="17"/>
      <c r="L31" s="124">
        <f t="shared" ref="L31:L39" si="2">SUM(H31:K31)</f>
        <v>287</v>
      </c>
      <c r="M31" s="125" t="s">
        <v>17</v>
      </c>
      <c r="N31" s="126" t="b">
        <f t="shared" ref="N31:N38" si="3">L31&gt;=285</f>
        <v>1</v>
      </c>
      <c r="O31" s="118" t="s">
        <v>35</v>
      </c>
    </row>
    <row r="32" spans="1:21" x14ac:dyDescent="0.25">
      <c r="A32" s="11"/>
      <c r="B32" s="85">
        <v>2</v>
      </c>
      <c r="C32" s="13">
        <v>1799</v>
      </c>
      <c r="D32" s="14" t="s">
        <v>88</v>
      </c>
      <c r="E32" s="13" t="s">
        <v>21</v>
      </c>
      <c r="F32" s="13" t="s">
        <v>33</v>
      </c>
      <c r="G32" s="32" t="s">
        <v>24</v>
      </c>
      <c r="H32" s="16">
        <v>280</v>
      </c>
      <c r="I32" s="16" t="s">
        <v>24</v>
      </c>
      <c r="J32" s="16" t="s">
        <v>24</v>
      </c>
      <c r="K32" s="17"/>
      <c r="L32" s="45">
        <f t="shared" si="2"/>
        <v>280</v>
      </c>
      <c r="M32" s="19" t="s">
        <v>17</v>
      </c>
      <c r="N32" s="20" t="b">
        <f t="shared" si="3"/>
        <v>0</v>
      </c>
      <c r="O32" s="53"/>
      <c r="P32" t="s">
        <v>79</v>
      </c>
    </row>
    <row r="33" spans="1:21" x14ac:dyDescent="0.25">
      <c r="A33" s="11"/>
      <c r="B33" s="85">
        <v>3</v>
      </c>
      <c r="C33" s="13">
        <v>1784</v>
      </c>
      <c r="D33" s="14" t="s">
        <v>76</v>
      </c>
      <c r="E33" s="13" t="s">
        <v>77</v>
      </c>
      <c r="F33" s="13" t="s">
        <v>33</v>
      </c>
      <c r="G33" s="32" t="s">
        <v>24</v>
      </c>
      <c r="H33" s="16">
        <v>280</v>
      </c>
      <c r="I33" s="16" t="s">
        <v>24</v>
      </c>
      <c r="J33" s="16" t="s">
        <v>24</v>
      </c>
      <c r="K33" s="17"/>
      <c r="L33" s="84">
        <f t="shared" si="2"/>
        <v>280</v>
      </c>
      <c r="M33" s="19" t="s">
        <v>17</v>
      </c>
      <c r="N33" s="20" t="b">
        <f t="shared" si="3"/>
        <v>0</v>
      </c>
      <c r="O33" s="53"/>
      <c r="P33" t="s">
        <v>82</v>
      </c>
    </row>
    <row r="34" spans="1:21" x14ac:dyDescent="0.25">
      <c r="A34" s="11"/>
      <c r="B34" s="85">
        <v>4</v>
      </c>
      <c r="C34" s="13">
        <v>1775</v>
      </c>
      <c r="D34" s="14" t="s">
        <v>64</v>
      </c>
      <c r="E34" s="15" t="s">
        <v>65</v>
      </c>
      <c r="F34" s="15" t="s">
        <v>27</v>
      </c>
      <c r="G34" s="13"/>
      <c r="H34" s="16">
        <v>275</v>
      </c>
      <c r="I34" s="16"/>
      <c r="J34" s="16"/>
      <c r="K34" s="17"/>
      <c r="L34" s="84">
        <f t="shared" si="2"/>
        <v>275</v>
      </c>
      <c r="M34" s="19" t="s">
        <v>17</v>
      </c>
      <c r="N34" s="20" t="b">
        <f t="shared" si="3"/>
        <v>0</v>
      </c>
      <c r="O34" s="19"/>
    </row>
    <row r="35" spans="1:21" x14ac:dyDescent="0.25">
      <c r="A35" s="11"/>
      <c r="B35" s="85">
        <v>5</v>
      </c>
      <c r="C35" s="13">
        <v>1143</v>
      </c>
      <c r="D35" s="14" t="s">
        <v>133</v>
      </c>
      <c r="E35" s="13" t="s">
        <v>87</v>
      </c>
      <c r="F35" s="13"/>
      <c r="G35" s="32"/>
      <c r="H35" s="16">
        <v>274</v>
      </c>
      <c r="I35" s="16"/>
      <c r="J35" s="16"/>
      <c r="K35" s="17"/>
      <c r="L35" s="84">
        <f t="shared" si="2"/>
        <v>274</v>
      </c>
      <c r="M35" s="19" t="s">
        <v>17</v>
      </c>
      <c r="N35" s="20" t="b">
        <f t="shared" si="3"/>
        <v>0</v>
      </c>
      <c r="O35" s="19"/>
    </row>
    <row r="36" spans="1:21" x14ac:dyDescent="0.25">
      <c r="A36" s="11"/>
      <c r="B36" s="85">
        <v>6</v>
      </c>
      <c r="C36" s="13">
        <v>2786</v>
      </c>
      <c r="D36" s="14" t="s">
        <v>45</v>
      </c>
      <c r="E36" s="13" t="s">
        <v>80</v>
      </c>
      <c r="F36" s="13" t="s">
        <v>18</v>
      </c>
      <c r="G36" s="32" t="s">
        <v>81</v>
      </c>
      <c r="H36" s="16">
        <v>269</v>
      </c>
      <c r="I36" s="16" t="s">
        <v>24</v>
      </c>
      <c r="J36" s="16" t="s">
        <v>24</v>
      </c>
      <c r="K36" s="17"/>
      <c r="L36" s="45">
        <f t="shared" si="2"/>
        <v>269</v>
      </c>
      <c r="M36" s="19" t="s">
        <v>17</v>
      </c>
      <c r="N36" s="127" t="b">
        <f t="shared" si="3"/>
        <v>0</v>
      </c>
      <c r="O36" s="35" t="s">
        <v>24</v>
      </c>
      <c r="Q36" s="10"/>
      <c r="R36" s="10"/>
      <c r="S36" s="10"/>
      <c r="T36" s="10"/>
    </row>
    <row r="37" spans="1:21" x14ac:dyDescent="0.25">
      <c r="A37" s="11"/>
      <c r="B37" s="85">
        <v>7</v>
      </c>
      <c r="C37" s="13">
        <v>841</v>
      </c>
      <c r="D37" s="14" t="s">
        <v>107</v>
      </c>
      <c r="E37" s="15" t="s">
        <v>32</v>
      </c>
      <c r="F37" s="15" t="s">
        <v>60</v>
      </c>
      <c r="G37" s="13" t="s">
        <v>61</v>
      </c>
      <c r="H37" s="16">
        <v>265</v>
      </c>
      <c r="I37" s="16" t="s">
        <v>24</v>
      </c>
      <c r="J37" s="16" t="s">
        <v>24</v>
      </c>
      <c r="K37" s="17"/>
      <c r="L37" s="84">
        <f t="shared" si="2"/>
        <v>265</v>
      </c>
      <c r="M37" s="19" t="s">
        <v>17</v>
      </c>
      <c r="N37" s="20" t="b">
        <f t="shared" si="3"/>
        <v>0</v>
      </c>
      <c r="O37" s="19"/>
    </row>
    <row r="38" spans="1:21" x14ac:dyDescent="0.25">
      <c r="A38" s="11"/>
      <c r="B38" s="85">
        <v>8</v>
      </c>
      <c r="C38" s="13">
        <v>309</v>
      </c>
      <c r="D38" s="14" t="s">
        <v>130</v>
      </c>
      <c r="E38" s="13" t="s">
        <v>44</v>
      </c>
      <c r="F38" s="13" t="s">
        <v>60</v>
      </c>
      <c r="G38" s="32" t="s">
        <v>61</v>
      </c>
      <c r="H38" s="16">
        <v>259</v>
      </c>
      <c r="I38" s="16" t="s">
        <v>24</v>
      </c>
      <c r="J38" s="16" t="s">
        <v>24</v>
      </c>
      <c r="K38" s="17"/>
      <c r="L38" s="45">
        <f t="shared" si="2"/>
        <v>259</v>
      </c>
      <c r="M38" s="19" t="s">
        <v>17</v>
      </c>
      <c r="N38" s="20" t="b">
        <f t="shared" si="3"/>
        <v>0</v>
      </c>
      <c r="O38" s="19"/>
    </row>
    <row r="39" spans="1:21" x14ac:dyDescent="0.25">
      <c r="A39" s="11"/>
      <c r="B39" s="85">
        <v>9</v>
      </c>
      <c r="C39" s="13">
        <v>1164</v>
      </c>
      <c r="D39" s="14" t="s">
        <v>108</v>
      </c>
      <c r="E39" s="15" t="s">
        <v>109</v>
      </c>
      <c r="F39" s="15" t="s">
        <v>60</v>
      </c>
      <c r="G39" s="13" t="s">
        <v>61</v>
      </c>
      <c r="H39" s="122">
        <v>253</v>
      </c>
      <c r="I39" s="122"/>
      <c r="J39" s="122"/>
      <c r="K39" s="45"/>
      <c r="L39" s="45">
        <f t="shared" si="2"/>
        <v>253</v>
      </c>
      <c r="M39" s="19" t="s">
        <v>17</v>
      </c>
      <c r="N39" s="34" t="b">
        <f>L39&gt;=271</f>
        <v>0</v>
      </c>
      <c r="O39" s="46"/>
      <c r="Q39" s="62"/>
      <c r="R39" s="62"/>
      <c r="S39" s="62"/>
      <c r="T39" s="123"/>
      <c r="U39" s="123"/>
    </row>
    <row r="40" spans="1:21" x14ac:dyDescent="0.25">
      <c r="B40" s="47"/>
      <c r="C40" s="47"/>
      <c r="D40" s="47"/>
      <c r="E40" s="47"/>
      <c r="F40" s="47"/>
      <c r="G40" s="47"/>
      <c r="H40" s="27"/>
      <c r="I40" s="27"/>
      <c r="J40" s="27"/>
      <c r="K40" s="28"/>
      <c r="L40" s="29"/>
      <c r="M40" s="30"/>
      <c r="N40" s="31"/>
      <c r="O40" s="128"/>
      <c r="P40" s="61"/>
    </row>
    <row r="41" spans="1:21" x14ac:dyDescent="0.25">
      <c r="A41" s="11"/>
      <c r="B41" s="85">
        <f t="shared" ref="B41:B49" si="4">B40+1</f>
        <v>1</v>
      </c>
      <c r="C41" s="52">
        <v>1051</v>
      </c>
      <c r="D41" s="14" t="s">
        <v>78</v>
      </c>
      <c r="E41" s="32" t="s">
        <v>40</v>
      </c>
      <c r="F41" s="32" t="s">
        <v>30</v>
      </c>
      <c r="G41" s="52" t="s">
        <v>30</v>
      </c>
      <c r="H41" s="122">
        <v>280</v>
      </c>
      <c r="I41" s="122"/>
      <c r="J41" s="16"/>
      <c r="K41" s="16"/>
      <c r="L41" s="45">
        <f t="shared" ref="L41:L64" si="5">SUM(H41:K41)</f>
        <v>280</v>
      </c>
      <c r="M41" s="33" t="s">
        <v>26</v>
      </c>
      <c r="N41" s="34" t="b">
        <f t="shared" ref="N41:N64" si="6">L41&gt;=271</f>
        <v>1</v>
      </c>
      <c r="O41" s="118" t="s">
        <v>17</v>
      </c>
      <c r="P41" s="61"/>
    </row>
    <row r="42" spans="1:21" x14ac:dyDescent="0.25">
      <c r="A42" s="11"/>
      <c r="B42" s="85">
        <f t="shared" si="4"/>
        <v>2</v>
      </c>
      <c r="C42" s="52">
        <v>2236</v>
      </c>
      <c r="D42" s="14" t="s">
        <v>96</v>
      </c>
      <c r="E42" s="32" t="s">
        <v>52</v>
      </c>
      <c r="F42" s="32" t="s">
        <v>18</v>
      </c>
      <c r="G42" s="52"/>
      <c r="H42" s="122">
        <v>279</v>
      </c>
      <c r="I42" s="122"/>
      <c r="J42" s="16"/>
      <c r="K42" s="16"/>
      <c r="L42" s="45">
        <f t="shared" si="5"/>
        <v>279</v>
      </c>
      <c r="M42" s="33" t="s">
        <v>26</v>
      </c>
      <c r="N42" s="34" t="b">
        <f t="shared" si="6"/>
        <v>1</v>
      </c>
      <c r="O42" s="118" t="s">
        <v>17</v>
      </c>
      <c r="P42" s="61"/>
    </row>
    <row r="43" spans="1:21" x14ac:dyDescent="0.25">
      <c r="A43" s="11"/>
      <c r="B43" s="85">
        <f t="shared" si="4"/>
        <v>3</v>
      </c>
      <c r="C43" s="52">
        <v>1956</v>
      </c>
      <c r="D43" s="14" t="s">
        <v>147</v>
      </c>
      <c r="E43" s="32" t="s">
        <v>52</v>
      </c>
      <c r="F43" s="32" t="s">
        <v>27</v>
      </c>
      <c r="G43" s="52" t="s">
        <v>23</v>
      </c>
      <c r="H43" s="122">
        <v>273</v>
      </c>
      <c r="I43" s="122"/>
      <c r="J43" s="16"/>
      <c r="K43" s="16"/>
      <c r="L43" s="45">
        <f t="shared" si="5"/>
        <v>273</v>
      </c>
      <c r="M43" s="33" t="s">
        <v>26</v>
      </c>
      <c r="N43" s="34" t="b">
        <f t="shared" si="6"/>
        <v>1</v>
      </c>
      <c r="O43" s="118" t="s">
        <v>17</v>
      </c>
      <c r="P43" s="61"/>
    </row>
    <row r="44" spans="1:21" x14ac:dyDescent="0.25">
      <c r="A44" s="11"/>
      <c r="B44" s="85">
        <f t="shared" si="4"/>
        <v>4</v>
      </c>
      <c r="C44" s="52">
        <v>1816</v>
      </c>
      <c r="D44" s="129" t="s">
        <v>102</v>
      </c>
      <c r="E44" s="32" t="s">
        <v>103</v>
      </c>
      <c r="F44" s="32"/>
      <c r="G44" s="52"/>
      <c r="H44" s="122">
        <v>270</v>
      </c>
      <c r="I44" s="122"/>
      <c r="J44" s="16"/>
      <c r="K44" s="16"/>
      <c r="L44" s="45">
        <f t="shared" si="5"/>
        <v>270</v>
      </c>
      <c r="M44" s="33" t="s">
        <v>26</v>
      </c>
      <c r="N44" s="34" t="b">
        <f t="shared" si="6"/>
        <v>0</v>
      </c>
      <c r="O44" s="59"/>
      <c r="P44" s="61"/>
    </row>
    <row r="45" spans="1:21" x14ac:dyDescent="0.25">
      <c r="A45" s="11"/>
      <c r="B45" s="85">
        <f t="shared" si="4"/>
        <v>5</v>
      </c>
      <c r="C45" s="13">
        <v>1410</v>
      </c>
      <c r="D45" s="14" t="s">
        <v>93</v>
      </c>
      <c r="E45" s="15" t="s">
        <v>32</v>
      </c>
      <c r="F45" s="15" t="s">
        <v>22</v>
      </c>
      <c r="G45" s="13" t="s">
        <v>23</v>
      </c>
      <c r="H45" s="122">
        <v>268</v>
      </c>
      <c r="I45" s="122"/>
      <c r="J45" s="122"/>
      <c r="K45" s="45"/>
      <c r="L45" s="45">
        <f t="shared" si="5"/>
        <v>268</v>
      </c>
      <c r="M45" s="33" t="s">
        <v>26</v>
      </c>
      <c r="N45" s="34" t="b">
        <f t="shared" si="6"/>
        <v>0</v>
      </c>
      <c r="O45" s="88" t="s">
        <v>24</v>
      </c>
      <c r="P45" s="61"/>
    </row>
    <row r="46" spans="1:21" x14ac:dyDescent="0.25">
      <c r="A46" s="11"/>
      <c r="B46" s="85">
        <f t="shared" si="4"/>
        <v>6</v>
      </c>
      <c r="C46" s="52">
        <v>9991</v>
      </c>
      <c r="D46" s="14" t="s">
        <v>93</v>
      </c>
      <c r="E46" s="32" t="s">
        <v>148</v>
      </c>
      <c r="F46" s="32" t="s">
        <v>27</v>
      </c>
      <c r="G46" s="52" t="s">
        <v>61</v>
      </c>
      <c r="H46" s="122">
        <v>267</v>
      </c>
      <c r="I46" s="122"/>
      <c r="J46" s="16"/>
      <c r="K46" s="16"/>
      <c r="L46" s="45">
        <f t="shared" si="5"/>
        <v>267</v>
      </c>
      <c r="M46" s="33" t="s">
        <v>26</v>
      </c>
      <c r="N46" s="34" t="b">
        <f t="shared" si="6"/>
        <v>0</v>
      </c>
      <c r="O46" s="59"/>
      <c r="P46" s="61"/>
    </row>
    <row r="47" spans="1:21" x14ac:dyDescent="0.25">
      <c r="A47" s="11"/>
      <c r="B47" s="85">
        <f t="shared" si="4"/>
        <v>7</v>
      </c>
      <c r="C47" s="52">
        <v>1119</v>
      </c>
      <c r="D47" s="14" t="s">
        <v>94</v>
      </c>
      <c r="E47" s="32" t="s">
        <v>40</v>
      </c>
      <c r="F47" s="32" t="s">
        <v>27</v>
      </c>
      <c r="G47" s="52" t="s">
        <v>23</v>
      </c>
      <c r="H47" s="122">
        <v>263</v>
      </c>
      <c r="I47" s="122"/>
      <c r="J47" s="16"/>
      <c r="K47" s="16"/>
      <c r="L47" s="45">
        <f t="shared" si="5"/>
        <v>263</v>
      </c>
      <c r="M47" s="33" t="s">
        <v>26</v>
      </c>
      <c r="N47" s="34" t="b">
        <f t="shared" si="6"/>
        <v>0</v>
      </c>
      <c r="O47" s="59"/>
      <c r="P47" s="61"/>
    </row>
    <row r="48" spans="1:21" x14ac:dyDescent="0.25">
      <c r="A48" s="11"/>
      <c r="B48" s="85">
        <f t="shared" si="4"/>
        <v>8</v>
      </c>
      <c r="C48" s="13">
        <v>1624</v>
      </c>
      <c r="D48" s="14" t="s">
        <v>97</v>
      </c>
      <c r="E48" s="13" t="s">
        <v>98</v>
      </c>
      <c r="F48" s="13" t="s">
        <v>99</v>
      </c>
      <c r="G48" s="32" t="s">
        <v>81</v>
      </c>
      <c r="H48" s="16">
        <v>259</v>
      </c>
      <c r="I48" s="16" t="s">
        <v>24</v>
      </c>
      <c r="J48" s="16" t="s">
        <v>24</v>
      </c>
      <c r="K48" s="17"/>
      <c r="L48" s="45">
        <f t="shared" si="5"/>
        <v>259</v>
      </c>
      <c r="M48" s="33" t="s">
        <v>26</v>
      </c>
      <c r="N48" s="34" t="b">
        <f t="shared" si="6"/>
        <v>0</v>
      </c>
      <c r="O48" s="46"/>
      <c r="Q48" s="62"/>
      <c r="R48" s="62"/>
      <c r="S48" s="62"/>
      <c r="T48" s="123"/>
      <c r="U48" s="123"/>
    </row>
    <row r="49" spans="1:16" x14ac:dyDescent="0.25">
      <c r="A49" s="11"/>
      <c r="B49" s="85">
        <f t="shared" si="4"/>
        <v>9</v>
      </c>
      <c r="C49" s="52">
        <v>9992</v>
      </c>
      <c r="D49" s="14" t="s">
        <v>149</v>
      </c>
      <c r="E49" s="32" t="s">
        <v>90</v>
      </c>
      <c r="F49" s="32" t="s">
        <v>27</v>
      </c>
      <c r="G49" s="52" t="s">
        <v>23</v>
      </c>
      <c r="H49" s="122">
        <v>255</v>
      </c>
      <c r="I49" s="122"/>
      <c r="J49" s="16"/>
      <c r="K49" s="16"/>
      <c r="L49" s="45">
        <f t="shared" si="5"/>
        <v>255</v>
      </c>
      <c r="M49" s="33" t="s">
        <v>26</v>
      </c>
      <c r="N49" s="34" t="b">
        <f t="shared" si="6"/>
        <v>0</v>
      </c>
      <c r="O49" s="59"/>
      <c r="P49" s="61"/>
    </row>
    <row r="50" spans="1:16" x14ac:dyDescent="0.25">
      <c r="A50" s="11"/>
      <c r="B50" s="85">
        <v>1</v>
      </c>
      <c r="C50" s="13">
        <v>1118</v>
      </c>
      <c r="D50" s="14" t="s">
        <v>91</v>
      </c>
      <c r="E50" s="15" t="s">
        <v>92</v>
      </c>
      <c r="F50" s="15" t="s">
        <v>22</v>
      </c>
      <c r="G50" s="13" t="s">
        <v>23</v>
      </c>
      <c r="H50" s="16">
        <v>250</v>
      </c>
      <c r="I50" s="16" t="s">
        <v>24</v>
      </c>
      <c r="J50" s="16" t="s">
        <v>24</v>
      </c>
      <c r="K50" s="17"/>
      <c r="L50" s="130">
        <f t="shared" si="5"/>
        <v>250</v>
      </c>
      <c r="M50" s="35" t="s">
        <v>26</v>
      </c>
      <c r="N50" s="131" t="b">
        <f t="shared" si="6"/>
        <v>0</v>
      </c>
      <c r="O50" s="88" t="s">
        <v>24</v>
      </c>
    </row>
    <row r="51" spans="1:16" x14ac:dyDescent="0.25">
      <c r="A51" s="11"/>
      <c r="B51" s="85">
        <f t="shared" ref="B51:B64" si="7">B50+1</f>
        <v>2</v>
      </c>
      <c r="C51" s="13">
        <v>2337</v>
      </c>
      <c r="D51" s="14" t="s">
        <v>134</v>
      </c>
      <c r="E51" s="15" t="s">
        <v>40</v>
      </c>
      <c r="F51" s="15" t="s">
        <v>27</v>
      </c>
      <c r="G51" s="13"/>
      <c r="H51" s="16">
        <v>247</v>
      </c>
      <c r="I51" s="16"/>
      <c r="J51" s="16"/>
      <c r="K51" s="17"/>
      <c r="L51" s="45">
        <f t="shared" si="5"/>
        <v>247</v>
      </c>
      <c r="M51" s="33" t="s">
        <v>26</v>
      </c>
      <c r="N51" s="34" t="b">
        <f t="shared" si="6"/>
        <v>0</v>
      </c>
      <c r="O51" s="46"/>
    </row>
    <row r="52" spans="1:16" x14ac:dyDescent="0.25">
      <c r="A52" s="11"/>
      <c r="B52" s="85">
        <f t="shared" si="7"/>
        <v>3</v>
      </c>
      <c r="C52" s="52">
        <v>1853</v>
      </c>
      <c r="D52" s="129" t="s">
        <v>114</v>
      </c>
      <c r="E52" s="32" t="s">
        <v>90</v>
      </c>
      <c r="F52" s="32" t="s">
        <v>33</v>
      </c>
      <c r="G52" s="52"/>
      <c r="H52" s="122">
        <v>241</v>
      </c>
      <c r="I52" s="122"/>
      <c r="J52" s="16" t="s">
        <v>24</v>
      </c>
      <c r="K52" s="16" t="s">
        <v>24</v>
      </c>
      <c r="L52" s="45">
        <f t="shared" si="5"/>
        <v>241</v>
      </c>
      <c r="M52" s="33" t="s">
        <v>26</v>
      </c>
      <c r="N52" s="34" t="b">
        <f t="shared" si="6"/>
        <v>0</v>
      </c>
      <c r="O52" s="59"/>
      <c r="P52" s="61"/>
    </row>
    <row r="53" spans="1:16" x14ac:dyDescent="0.25">
      <c r="A53" s="11"/>
      <c r="B53" s="85">
        <f t="shared" si="7"/>
        <v>4</v>
      </c>
      <c r="C53" s="52">
        <v>1955</v>
      </c>
      <c r="D53" s="14" t="s">
        <v>150</v>
      </c>
      <c r="E53" s="32" t="s">
        <v>68</v>
      </c>
      <c r="F53" s="32" t="s">
        <v>27</v>
      </c>
      <c r="G53" s="52" t="s">
        <v>23</v>
      </c>
      <c r="H53" s="122">
        <v>236</v>
      </c>
      <c r="I53" s="122"/>
      <c r="J53" s="16"/>
      <c r="K53" s="16"/>
      <c r="L53" s="45">
        <f t="shared" si="5"/>
        <v>236</v>
      </c>
      <c r="M53" s="33" t="s">
        <v>26</v>
      </c>
      <c r="N53" s="34" t="b">
        <f t="shared" si="6"/>
        <v>0</v>
      </c>
      <c r="O53" s="59"/>
      <c r="P53" s="61"/>
    </row>
    <row r="54" spans="1:16" x14ac:dyDescent="0.25">
      <c r="A54" s="11"/>
      <c r="B54" s="85">
        <f t="shared" si="7"/>
        <v>5</v>
      </c>
      <c r="C54" s="52">
        <v>9990</v>
      </c>
      <c r="D54" s="14" t="s">
        <v>151</v>
      </c>
      <c r="E54" s="32" t="s">
        <v>17</v>
      </c>
      <c r="F54" s="32" t="s">
        <v>27</v>
      </c>
      <c r="G54" s="52" t="s">
        <v>23</v>
      </c>
      <c r="H54" s="122">
        <v>233</v>
      </c>
      <c r="I54" s="122"/>
      <c r="J54" s="16"/>
      <c r="K54" s="16"/>
      <c r="L54" s="45">
        <f t="shared" si="5"/>
        <v>233</v>
      </c>
      <c r="M54" s="33" t="s">
        <v>26</v>
      </c>
      <c r="N54" s="34" t="b">
        <f t="shared" si="6"/>
        <v>0</v>
      </c>
      <c r="O54" s="59"/>
      <c r="P54" s="61"/>
    </row>
    <row r="55" spans="1:16" x14ac:dyDescent="0.25">
      <c r="A55" s="11"/>
      <c r="B55" s="85">
        <f t="shared" si="7"/>
        <v>6</v>
      </c>
      <c r="C55" s="52">
        <v>2239</v>
      </c>
      <c r="D55" s="14" t="s">
        <v>105</v>
      </c>
      <c r="E55" s="32" t="s">
        <v>127</v>
      </c>
      <c r="F55" s="32" t="s">
        <v>18</v>
      </c>
      <c r="G55" s="52"/>
      <c r="H55" s="122">
        <v>232</v>
      </c>
      <c r="I55" s="122"/>
      <c r="J55" s="16"/>
      <c r="K55" s="16"/>
      <c r="L55" s="45">
        <f t="shared" si="5"/>
        <v>232</v>
      </c>
      <c r="M55" s="33" t="s">
        <v>26</v>
      </c>
      <c r="N55" s="34" t="b">
        <f t="shared" si="6"/>
        <v>0</v>
      </c>
      <c r="O55" s="59"/>
      <c r="P55" s="61"/>
    </row>
    <row r="56" spans="1:16" x14ac:dyDescent="0.25">
      <c r="A56" s="11"/>
      <c r="B56" s="85">
        <f t="shared" si="7"/>
        <v>7</v>
      </c>
      <c r="C56" s="52"/>
      <c r="D56" s="14" t="s">
        <v>110</v>
      </c>
      <c r="E56" s="32" t="s">
        <v>44</v>
      </c>
      <c r="F56" s="32" t="s">
        <v>27</v>
      </c>
      <c r="G56" s="52" t="s">
        <v>61</v>
      </c>
      <c r="H56" s="122">
        <v>231</v>
      </c>
      <c r="I56" s="122"/>
      <c r="J56" s="16"/>
      <c r="K56" s="16"/>
      <c r="L56" s="45">
        <f t="shared" si="5"/>
        <v>231</v>
      </c>
      <c r="M56" s="33" t="s">
        <v>26</v>
      </c>
      <c r="N56" s="34" t="b">
        <f t="shared" si="6"/>
        <v>0</v>
      </c>
      <c r="O56" s="59"/>
      <c r="P56" s="61"/>
    </row>
    <row r="57" spans="1:16" x14ac:dyDescent="0.25">
      <c r="A57" s="11"/>
      <c r="B57" s="85">
        <f t="shared" si="7"/>
        <v>8</v>
      </c>
      <c r="C57" s="52">
        <v>1999</v>
      </c>
      <c r="D57" s="14" t="s">
        <v>152</v>
      </c>
      <c r="E57" s="32"/>
      <c r="F57" s="32" t="s">
        <v>27</v>
      </c>
      <c r="G57" s="52"/>
      <c r="H57" s="122">
        <v>227</v>
      </c>
      <c r="I57" s="122"/>
      <c r="J57" s="16"/>
      <c r="K57" s="16"/>
      <c r="L57" s="45">
        <f t="shared" si="5"/>
        <v>227</v>
      </c>
      <c r="M57" s="33" t="s">
        <v>26</v>
      </c>
      <c r="N57" s="34" t="b">
        <f t="shared" si="6"/>
        <v>0</v>
      </c>
      <c r="O57" s="59"/>
      <c r="P57" s="61"/>
    </row>
    <row r="58" spans="1:16" x14ac:dyDescent="0.25">
      <c r="A58" s="11"/>
      <c r="B58" s="85">
        <f t="shared" si="7"/>
        <v>9</v>
      </c>
      <c r="C58" s="13">
        <v>1750</v>
      </c>
      <c r="D58" s="14" t="s">
        <v>153</v>
      </c>
      <c r="E58" s="15" t="s">
        <v>32</v>
      </c>
      <c r="F58" s="15" t="s">
        <v>27</v>
      </c>
      <c r="G58" s="13" t="s">
        <v>23</v>
      </c>
      <c r="H58" s="16">
        <v>226</v>
      </c>
      <c r="I58" s="16" t="s">
        <v>24</v>
      </c>
      <c r="J58" s="16" t="s">
        <v>24</v>
      </c>
      <c r="K58" s="17"/>
      <c r="L58" s="45">
        <f t="shared" si="5"/>
        <v>226</v>
      </c>
      <c r="M58" s="33" t="s">
        <v>26</v>
      </c>
      <c r="N58" s="34" t="b">
        <f t="shared" si="6"/>
        <v>0</v>
      </c>
      <c r="O58" s="59"/>
    </row>
    <row r="59" spans="1:16" x14ac:dyDescent="0.25">
      <c r="A59" s="11"/>
      <c r="B59" s="85">
        <f t="shared" si="7"/>
        <v>10</v>
      </c>
      <c r="C59" s="52"/>
      <c r="D59" s="14" t="s">
        <v>74</v>
      </c>
      <c r="E59" s="32" t="s">
        <v>90</v>
      </c>
      <c r="F59" s="32" t="s">
        <v>27</v>
      </c>
      <c r="G59" s="52" t="s">
        <v>61</v>
      </c>
      <c r="H59" s="122">
        <v>224</v>
      </c>
      <c r="I59" s="122"/>
      <c r="J59" s="16"/>
      <c r="K59" s="16"/>
      <c r="L59" s="45">
        <f t="shared" si="5"/>
        <v>224</v>
      </c>
      <c r="M59" s="33" t="s">
        <v>26</v>
      </c>
      <c r="N59" s="34" t="b">
        <f t="shared" si="6"/>
        <v>0</v>
      </c>
      <c r="O59" s="59"/>
      <c r="P59" s="61"/>
    </row>
    <row r="60" spans="1:16" x14ac:dyDescent="0.25">
      <c r="A60" s="11"/>
      <c r="B60" s="85">
        <f t="shared" si="7"/>
        <v>11</v>
      </c>
      <c r="C60" s="52">
        <v>1755</v>
      </c>
      <c r="D60" s="14" t="s">
        <v>154</v>
      </c>
      <c r="E60" s="32" t="s">
        <v>21</v>
      </c>
      <c r="F60" s="32"/>
      <c r="G60" s="52"/>
      <c r="H60" s="122">
        <v>217</v>
      </c>
      <c r="I60" s="122"/>
      <c r="J60" s="16"/>
      <c r="K60" s="16"/>
      <c r="L60" s="45">
        <f t="shared" si="5"/>
        <v>217</v>
      </c>
      <c r="M60" s="33" t="s">
        <v>26</v>
      </c>
      <c r="N60" s="34" t="b">
        <f t="shared" si="6"/>
        <v>0</v>
      </c>
      <c r="O60" s="59"/>
      <c r="P60" s="61"/>
    </row>
    <row r="61" spans="1:16" x14ac:dyDescent="0.25">
      <c r="A61" s="11"/>
      <c r="B61" s="85">
        <f t="shared" si="7"/>
        <v>12</v>
      </c>
      <c r="C61" s="52">
        <v>2233</v>
      </c>
      <c r="D61" s="14" t="s">
        <v>155</v>
      </c>
      <c r="E61" s="32" t="s">
        <v>55</v>
      </c>
      <c r="F61" s="32" t="s">
        <v>18</v>
      </c>
      <c r="G61" s="52"/>
      <c r="H61" s="122">
        <v>217</v>
      </c>
      <c r="I61" s="122"/>
      <c r="J61" s="16"/>
      <c r="K61" s="16"/>
      <c r="L61" s="45">
        <f t="shared" si="5"/>
        <v>217</v>
      </c>
      <c r="M61" s="33" t="s">
        <v>26</v>
      </c>
      <c r="N61" s="34" t="b">
        <f t="shared" si="6"/>
        <v>0</v>
      </c>
      <c r="O61" s="59"/>
      <c r="P61" s="61"/>
    </row>
    <row r="62" spans="1:16" x14ac:dyDescent="0.25">
      <c r="A62" s="11"/>
      <c r="B62" s="85">
        <f t="shared" si="7"/>
        <v>13</v>
      </c>
      <c r="C62" s="52">
        <v>1805</v>
      </c>
      <c r="D62" s="14" t="s">
        <v>112</v>
      </c>
      <c r="E62" s="32" t="s">
        <v>26</v>
      </c>
      <c r="F62" s="32" t="s">
        <v>27</v>
      </c>
      <c r="G62" s="52"/>
      <c r="H62" s="122">
        <v>216</v>
      </c>
      <c r="I62" s="122"/>
      <c r="J62" s="16"/>
      <c r="K62" s="16"/>
      <c r="L62" s="45">
        <f t="shared" si="5"/>
        <v>216</v>
      </c>
      <c r="M62" s="33" t="s">
        <v>26</v>
      </c>
      <c r="N62" s="34" t="b">
        <f t="shared" si="6"/>
        <v>0</v>
      </c>
      <c r="O62" s="59"/>
      <c r="P62" s="61"/>
    </row>
    <row r="63" spans="1:16" x14ac:dyDescent="0.25">
      <c r="A63" s="11"/>
      <c r="B63" s="85">
        <f t="shared" si="7"/>
        <v>14</v>
      </c>
      <c r="C63" s="52">
        <v>1615</v>
      </c>
      <c r="D63" s="14" t="s">
        <v>101</v>
      </c>
      <c r="E63" s="32" t="s">
        <v>17</v>
      </c>
      <c r="F63" s="32" t="s">
        <v>18</v>
      </c>
      <c r="G63" s="52"/>
      <c r="H63" s="122">
        <v>195</v>
      </c>
      <c r="I63" s="122"/>
      <c r="J63" s="16"/>
      <c r="K63" s="16"/>
      <c r="L63" s="45">
        <f t="shared" si="5"/>
        <v>195</v>
      </c>
      <c r="M63" s="33" t="s">
        <v>26</v>
      </c>
      <c r="N63" s="34" t="b">
        <f t="shared" si="6"/>
        <v>0</v>
      </c>
      <c r="O63" s="59"/>
      <c r="P63" s="61"/>
    </row>
    <row r="64" spans="1:16" x14ac:dyDescent="0.25">
      <c r="A64" s="11"/>
      <c r="B64" s="85">
        <f t="shared" si="7"/>
        <v>15</v>
      </c>
      <c r="C64" s="52">
        <v>2009</v>
      </c>
      <c r="D64" s="14" t="s">
        <v>104</v>
      </c>
      <c r="E64" s="32" t="s">
        <v>92</v>
      </c>
      <c r="F64" s="32" t="s">
        <v>27</v>
      </c>
      <c r="G64" s="52" t="s">
        <v>23</v>
      </c>
      <c r="H64" s="122">
        <v>181</v>
      </c>
      <c r="I64" s="122"/>
      <c r="J64" s="16"/>
      <c r="K64" s="16"/>
      <c r="L64" s="45">
        <f t="shared" si="5"/>
        <v>181</v>
      </c>
      <c r="M64" s="33" t="s">
        <v>26</v>
      </c>
      <c r="N64" s="34" t="b">
        <f t="shared" si="6"/>
        <v>0</v>
      </c>
      <c r="O64" s="59"/>
      <c r="P64" s="61"/>
    </row>
    <row r="65" spans="2:15" x14ac:dyDescent="0.25">
      <c r="B65" s="57"/>
      <c r="C65" s="57"/>
      <c r="D65" s="57"/>
      <c r="E65" s="75"/>
      <c r="F65" s="75"/>
      <c r="G65" s="57"/>
      <c r="H65" s="57"/>
      <c r="I65" s="57"/>
      <c r="J65" s="57"/>
      <c r="K65" s="57"/>
      <c r="L65" s="57"/>
      <c r="M65" s="57"/>
      <c r="N65" s="57"/>
      <c r="O65" s="57"/>
    </row>
    <row r="66" spans="2:15" x14ac:dyDescent="0.25">
      <c r="D66" s="69" t="s">
        <v>115</v>
      </c>
      <c r="E66" s="188" t="s">
        <v>156</v>
      </c>
      <c r="F66" s="188"/>
      <c r="G66" s="188"/>
    </row>
    <row r="67" spans="2:15" x14ac:dyDescent="0.25">
      <c r="D67" s="70" t="s">
        <v>117</v>
      </c>
      <c r="E67" s="189" t="s">
        <v>157</v>
      </c>
      <c r="F67" s="189"/>
      <c r="G67" s="189"/>
    </row>
    <row r="68" spans="2:15" x14ac:dyDescent="0.25">
      <c r="D68" s="71" t="s">
        <v>119</v>
      </c>
      <c r="E68" s="189" t="s">
        <v>158</v>
      </c>
      <c r="F68" s="189"/>
      <c r="G68" s="189"/>
    </row>
    <row r="69" spans="2:15" x14ac:dyDescent="0.25">
      <c r="D69" s="72" t="s">
        <v>121</v>
      </c>
      <c r="E69" s="189" t="s">
        <v>159</v>
      </c>
      <c r="F69" s="189"/>
      <c r="G69" s="189"/>
    </row>
    <row r="70" spans="2:15" x14ac:dyDescent="0.25">
      <c r="D70" s="73" t="s">
        <v>123</v>
      </c>
      <c r="E70" s="190" t="s">
        <v>160</v>
      </c>
      <c r="F70" s="190"/>
      <c r="G70" s="190"/>
    </row>
    <row r="72" spans="2:15" x14ac:dyDescent="0.25">
      <c r="G72" s="94"/>
    </row>
  </sheetData>
  <sheetProtection selectLockedCells="1" selectUnlockedCells="1"/>
  <mergeCells count="7">
    <mergeCell ref="E70:G70"/>
    <mergeCell ref="C1:O1"/>
    <mergeCell ref="C2:O2"/>
    <mergeCell ref="E66:G66"/>
    <mergeCell ref="E67:G67"/>
    <mergeCell ref="E68:G68"/>
    <mergeCell ref="E69:G69"/>
  </mergeCells>
  <pageMargins left="0.31527777777777777" right="0.31527777777777777" top="0.35416666666666669" bottom="0.3541666666666666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opLeftCell="A49" zoomScale="102" zoomScaleNormal="102" zoomScaleSheetLayoutView="100" workbookViewId="0">
      <selection activeCell="Q49" sqref="Q1:T65536"/>
    </sheetView>
  </sheetViews>
  <sheetFormatPr defaultRowHeight="15" x14ac:dyDescent="0.25"/>
  <cols>
    <col min="2" max="2" width="6" style="2" customWidth="1"/>
    <col min="3" max="3" width="6.28515625" customWidth="1"/>
    <col min="4" max="4" width="15.5703125" customWidth="1"/>
    <col min="5" max="5" width="5.5703125" customWidth="1"/>
    <col min="6" max="6" width="6.7109375" customWidth="1"/>
    <col min="7" max="7" width="10.5703125" customWidth="1"/>
    <col min="8" max="11" width="5.5703125" customWidth="1"/>
    <col min="12" max="12" width="6.42578125" style="2" customWidth="1"/>
    <col min="13" max="13" width="3.5703125" customWidth="1"/>
    <col min="14" max="14" width="7.42578125" style="2" customWidth="1"/>
    <col min="15" max="15" width="6.42578125" customWidth="1"/>
    <col min="16" max="16" width="13.5703125" customWidth="1"/>
  </cols>
  <sheetData>
    <row r="1" spans="1:21" s="3" customFormat="1" ht="18" x14ac:dyDescent="0.25">
      <c r="B1" s="96"/>
      <c r="C1" s="183" t="s">
        <v>0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21" s="3" customFormat="1" ht="15.75" x14ac:dyDescent="0.25">
      <c r="B2" s="96"/>
      <c r="C2" s="184" t="s">
        <v>161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21" ht="29.25" customHeight="1" x14ac:dyDescent="0.25">
      <c r="A3" s="5"/>
      <c r="B3" s="77" t="s">
        <v>2</v>
      </c>
      <c r="C3" s="77" t="s">
        <v>3</v>
      </c>
      <c r="D3" s="77" t="s">
        <v>4</v>
      </c>
      <c r="E3" s="77" t="s">
        <v>5</v>
      </c>
      <c r="F3" s="77" t="s">
        <v>6</v>
      </c>
      <c r="G3" s="77" t="s">
        <v>7</v>
      </c>
      <c r="H3" s="77" t="s">
        <v>8</v>
      </c>
      <c r="I3" s="78" t="s">
        <v>9</v>
      </c>
      <c r="J3" s="77" t="s">
        <v>10</v>
      </c>
      <c r="K3" s="77" t="s">
        <v>11</v>
      </c>
      <c r="L3" s="78" t="s">
        <v>12</v>
      </c>
      <c r="M3" s="77" t="s">
        <v>13</v>
      </c>
      <c r="N3" s="77" t="s">
        <v>14</v>
      </c>
      <c r="O3" s="77" t="s">
        <v>15</v>
      </c>
    </row>
    <row r="4" spans="1:21" x14ac:dyDescent="0.25">
      <c r="A4" s="11"/>
      <c r="B4" s="85">
        <v>1</v>
      </c>
      <c r="C4" s="36">
        <v>1783</v>
      </c>
      <c r="D4" s="37" t="s">
        <v>31</v>
      </c>
      <c r="E4" s="32" t="s">
        <v>32</v>
      </c>
      <c r="F4" s="13" t="s">
        <v>33</v>
      </c>
      <c r="G4" s="32" t="s">
        <v>34</v>
      </c>
      <c r="H4" s="16">
        <v>299</v>
      </c>
      <c r="I4" s="16" t="s">
        <v>24</v>
      </c>
      <c r="J4" s="16" t="s">
        <v>24</v>
      </c>
      <c r="K4" s="17"/>
      <c r="L4" s="45">
        <f>SUM(H4:K4)</f>
        <v>299</v>
      </c>
      <c r="M4" s="33" t="s">
        <v>19</v>
      </c>
      <c r="N4" s="34" t="s">
        <v>24</v>
      </c>
      <c r="O4" s="120"/>
      <c r="P4" s="57"/>
      <c r="Q4" s="22"/>
      <c r="R4" s="22"/>
      <c r="S4" s="132"/>
      <c r="T4" s="10"/>
      <c r="U4" s="10"/>
    </row>
    <row r="5" spans="1:21" x14ac:dyDescent="0.25">
      <c r="A5" s="11"/>
      <c r="B5" s="85">
        <f>B4+1</f>
        <v>2</v>
      </c>
      <c r="C5" s="36">
        <v>2434</v>
      </c>
      <c r="D5" s="37" t="s">
        <v>28</v>
      </c>
      <c r="E5" s="32" t="s">
        <v>29</v>
      </c>
      <c r="F5" s="13" t="s">
        <v>30</v>
      </c>
      <c r="G5" s="32" t="s">
        <v>30</v>
      </c>
      <c r="H5" s="16">
        <v>298</v>
      </c>
      <c r="I5" s="16"/>
      <c r="J5" s="16"/>
      <c r="K5" s="17"/>
      <c r="L5" s="45">
        <f>SUM(H5:K5)</f>
        <v>298</v>
      </c>
      <c r="M5" s="33" t="s">
        <v>19</v>
      </c>
      <c r="N5" s="34"/>
      <c r="O5" s="120"/>
      <c r="P5" s="57"/>
      <c r="Q5" s="22"/>
      <c r="R5" s="22"/>
      <c r="S5" s="132"/>
      <c r="T5" s="10"/>
      <c r="U5" s="10"/>
    </row>
    <row r="6" spans="1:21" x14ac:dyDescent="0.25">
      <c r="A6" s="11"/>
      <c r="B6" s="85">
        <f>B5+1</f>
        <v>3</v>
      </c>
      <c r="C6" s="36">
        <v>1786</v>
      </c>
      <c r="D6" s="37" t="s">
        <v>16</v>
      </c>
      <c r="E6" s="32" t="s">
        <v>17</v>
      </c>
      <c r="F6" s="13" t="s">
        <v>18</v>
      </c>
      <c r="G6" s="32"/>
      <c r="H6" s="16">
        <v>297</v>
      </c>
      <c r="I6" s="16"/>
      <c r="J6" s="16"/>
      <c r="K6" s="17"/>
      <c r="L6" s="45">
        <f>SUM(H6:K6)</f>
        <v>297</v>
      </c>
      <c r="M6" s="33" t="s">
        <v>19</v>
      </c>
      <c r="N6" s="34"/>
      <c r="O6" s="120"/>
      <c r="P6" s="57"/>
      <c r="Q6" s="22"/>
      <c r="R6" s="22"/>
      <c r="S6" s="132"/>
      <c r="T6" s="10"/>
      <c r="U6" s="10"/>
    </row>
    <row r="7" spans="1:21" x14ac:dyDescent="0.25">
      <c r="A7" s="11"/>
      <c r="B7" s="85">
        <f>B6+1</f>
        <v>4</v>
      </c>
      <c r="C7" s="13">
        <v>786</v>
      </c>
      <c r="D7" s="14" t="s">
        <v>20</v>
      </c>
      <c r="E7" s="15" t="s">
        <v>21</v>
      </c>
      <c r="F7" s="15" t="s">
        <v>27</v>
      </c>
      <c r="G7" s="13" t="s">
        <v>23</v>
      </c>
      <c r="H7" s="16">
        <v>293</v>
      </c>
      <c r="I7" s="16" t="s">
        <v>24</v>
      </c>
      <c r="J7" s="16" t="s">
        <v>24</v>
      </c>
      <c r="K7" s="17"/>
      <c r="L7" s="45">
        <f>SUM(H7:K7)</f>
        <v>293</v>
      </c>
      <c r="M7" s="33" t="s">
        <v>19</v>
      </c>
      <c r="N7" s="34" t="s">
        <v>24</v>
      </c>
      <c r="O7" s="120"/>
      <c r="P7" s="57"/>
      <c r="Q7" s="22"/>
      <c r="R7" s="22"/>
      <c r="S7" s="132"/>
      <c r="T7" s="10"/>
      <c r="U7" s="10"/>
    </row>
    <row r="8" spans="1:21" x14ac:dyDescent="0.25">
      <c r="A8" s="11"/>
      <c r="B8" s="85">
        <f>B7+1</f>
        <v>5</v>
      </c>
      <c r="C8" s="36">
        <v>1467</v>
      </c>
      <c r="D8" s="37" t="s">
        <v>25</v>
      </c>
      <c r="E8" s="32" t="s">
        <v>26</v>
      </c>
      <c r="F8" s="13" t="s">
        <v>27</v>
      </c>
      <c r="G8" s="32" t="s">
        <v>23</v>
      </c>
      <c r="H8" s="16">
        <v>292</v>
      </c>
      <c r="I8" s="16"/>
      <c r="J8" s="16"/>
      <c r="K8" s="17"/>
      <c r="L8" s="45">
        <f>SUM(H8:K8)</f>
        <v>292</v>
      </c>
      <c r="M8" s="33" t="s">
        <v>19</v>
      </c>
      <c r="N8" s="34"/>
      <c r="O8" s="120"/>
      <c r="P8" s="57"/>
      <c r="Q8" s="22"/>
      <c r="R8" s="22"/>
      <c r="S8" s="132"/>
      <c r="T8" s="10"/>
      <c r="U8" s="10"/>
    </row>
    <row r="9" spans="1:21" x14ac:dyDescent="0.25">
      <c r="B9" s="24"/>
      <c r="C9" s="25"/>
      <c r="D9" s="26"/>
      <c r="E9" s="25"/>
      <c r="F9" s="25"/>
      <c r="G9" s="25"/>
      <c r="H9" s="27"/>
      <c r="I9" s="27"/>
      <c r="J9" s="27"/>
      <c r="K9" s="28"/>
      <c r="L9" s="29"/>
      <c r="M9" s="30"/>
      <c r="N9" s="31"/>
      <c r="O9" s="30"/>
      <c r="P9" s="57"/>
      <c r="Q9" s="22"/>
      <c r="R9" s="22"/>
      <c r="S9" s="132"/>
      <c r="T9" s="10"/>
      <c r="U9" s="10"/>
    </row>
    <row r="10" spans="1:21" x14ac:dyDescent="0.25">
      <c r="A10" s="11"/>
      <c r="B10" s="85">
        <v>1</v>
      </c>
      <c r="C10" s="13">
        <v>1784</v>
      </c>
      <c r="D10" s="14" t="s">
        <v>76</v>
      </c>
      <c r="E10" s="13" t="s">
        <v>77</v>
      </c>
      <c r="F10" s="13" t="s">
        <v>33</v>
      </c>
      <c r="G10" s="32" t="s">
        <v>24</v>
      </c>
      <c r="H10" s="16">
        <v>298</v>
      </c>
      <c r="I10" s="16" t="s">
        <v>24</v>
      </c>
      <c r="J10" s="16" t="s">
        <v>24</v>
      </c>
      <c r="K10" s="17"/>
      <c r="L10" s="45">
        <f t="shared" ref="L10:L16" si="0">SUM(H10:K10)</f>
        <v>298</v>
      </c>
      <c r="M10" s="33" t="s">
        <v>21</v>
      </c>
      <c r="N10" s="34" t="b">
        <f t="shared" ref="N10:N16" si="1">L10&gt;=298</f>
        <v>1</v>
      </c>
      <c r="O10" s="33" t="s">
        <v>19</v>
      </c>
      <c r="P10" s="57"/>
    </row>
    <row r="11" spans="1:21" x14ac:dyDescent="0.25">
      <c r="A11" s="11"/>
      <c r="B11" s="85">
        <v>2</v>
      </c>
      <c r="C11" s="32">
        <v>322</v>
      </c>
      <c r="D11" s="37" t="s">
        <v>42</v>
      </c>
      <c r="E11" s="32" t="s">
        <v>40</v>
      </c>
      <c r="F11" s="32" t="s">
        <v>27</v>
      </c>
      <c r="G11" s="32" t="s">
        <v>23</v>
      </c>
      <c r="H11" s="16">
        <v>291</v>
      </c>
      <c r="I11" s="16" t="s">
        <v>24</v>
      </c>
      <c r="J11" s="16" t="s">
        <v>24</v>
      </c>
      <c r="K11" s="17"/>
      <c r="L11" s="45">
        <f t="shared" si="0"/>
        <v>291</v>
      </c>
      <c r="M11" s="33" t="s">
        <v>21</v>
      </c>
      <c r="N11" s="34" t="b">
        <f t="shared" si="1"/>
        <v>0</v>
      </c>
      <c r="O11" s="35"/>
      <c r="P11" s="57"/>
      <c r="Q11" s="10"/>
      <c r="R11" s="10"/>
      <c r="S11" s="10"/>
      <c r="T11" s="10"/>
      <c r="U11" s="10"/>
    </row>
    <row r="12" spans="1:21" x14ac:dyDescent="0.25">
      <c r="A12" s="11"/>
      <c r="B12" s="85">
        <v>3</v>
      </c>
      <c r="C12" s="13">
        <v>1628</v>
      </c>
      <c r="D12" s="14" t="s">
        <v>162</v>
      </c>
      <c r="E12" s="15" t="s">
        <v>44</v>
      </c>
      <c r="F12" s="13" t="s">
        <v>33</v>
      </c>
      <c r="G12" s="32" t="s">
        <v>24</v>
      </c>
      <c r="H12" s="16">
        <v>290</v>
      </c>
      <c r="I12" s="16" t="s">
        <v>24</v>
      </c>
      <c r="J12" s="16" t="s">
        <v>24</v>
      </c>
      <c r="K12" s="17"/>
      <c r="L12" s="45">
        <f t="shared" si="0"/>
        <v>290</v>
      </c>
      <c r="M12" s="33" t="s">
        <v>21</v>
      </c>
      <c r="N12" s="34" t="b">
        <f t="shared" si="1"/>
        <v>0</v>
      </c>
      <c r="O12" s="35"/>
      <c r="P12" s="57"/>
    </row>
    <row r="13" spans="1:21" x14ac:dyDescent="0.25">
      <c r="A13" s="11"/>
      <c r="B13" s="85">
        <v>4</v>
      </c>
      <c r="C13" s="13">
        <v>2213</v>
      </c>
      <c r="D13" s="14" t="s">
        <v>66</v>
      </c>
      <c r="E13" s="15" t="s">
        <v>55</v>
      </c>
      <c r="F13" s="15" t="s">
        <v>27</v>
      </c>
      <c r="G13" s="13" t="s">
        <v>61</v>
      </c>
      <c r="H13" s="16">
        <v>287</v>
      </c>
      <c r="I13" s="16" t="s">
        <v>24</v>
      </c>
      <c r="J13" s="16" t="s">
        <v>24</v>
      </c>
      <c r="K13" s="17"/>
      <c r="L13" s="45">
        <f t="shared" si="0"/>
        <v>287</v>
      </c>
      <c r="M13" s="33" t="s">
        <v>21</v>
      </c>
      <c r="N13" s="34" t="b">
        <f t="shared" si="1"/>
        <v>0</v>
      </c>
      <c r="O13" s="35"/>
      <c r="P13" s="57"/>
    </row>
    <row r="14" spans="1:21" x14ac:dyDescent="0.25">
      <c r="A14" s="11"/>
      <c r="B14" s="85">
        <v>5</v>
      </c>
      <c r="C14" s="45">
        <v>1383</v>
      </c>
      <c r="D14" s="133" t="s">
        <v>36</v>
      </c>
      <c r="E14" s="34" t="s">
        <v>21</v>
      </c>
      <c r="F14" s="46" t="s">
        <v>18</v>
      </c>
      <c r="G14" s="13" t="s">
        <v>37</v>
      </c>
      <c r="H14" s="16">
        <v>283</v>
      </c>
      <c r="I14" s="16" t="s">
        <v>24</v>
      </c>
      <c r="J14" s="16" t="s">
        <v>24</v>
      </c>
      <c r="K14" s="17"/>
      <c r="L14" s="45">
        <f t="shared" si="0"/>
        <v>283</v>
      </c>
      <c r="M14" s="33" t="s">
        <v>21</v>
      </c>
      <c r="N14" s="34" t="b">
        <f t="shared" si="1"/>
        <v>0</v>
      </c>
      <c r="O14" s="35"/>
      <c r="P14" s="57"/>
      <c r="Q14" s="10"/>
      <c r="R14" s="10"/>
      <c r="S14" s="10"/>
      <c r="T14" s="10"/>
      <c r="U14" s="10"/>
    </row>
    <row r="15" spans="1:21" x14ac:dyDescent="0.25">
      <c r="A15" s="11"/>
      <c r="B15" s="85">
        <v>6</v>
      </c>
      <c r="C15" s="13">
        <v>506</v>
      </c>
      <c r="D15" s="14" t="s">
        <v>49</v>
      </c>
      <c r="E15" s="15" t="s">
        <v>35</v>
      </c>
      <c r="F15" s="15" t="s">
        <v>30</v>
      </c>
      <c r="G15" s="13" t="s">
        <v>30</v>
      </c>
      <c r="H15" s="16">
        <v>280</v>
      </c>
      <c r="I15" s="16" t="s">
        <v>24</v>
      </c>
      <c r="J15" s="16" t="s">
        <v>24</v>
      </c>
      <c r="K15" s="17"/>
      <c r="L15" s="45">
        <f t="shared" si="0"/>
        <v>280</v>
      </c>
      <c r="M15" s="33" t="s">
        <v>21</v>
      </c>
      <c r="N15" s="34" t="b">
        <f t="shared" si="1"/>
        <v>0</v>
      </c>
      <c r="O15" s="35"/>
      <c r="P15" s="57"/>
    </row>
    <row r="16" spans="1:21" x14ac:dyDescent="0.25">
      <c r="A16" s="11"/>
      <c r="B16" s="85">
        <v>7</v>
      </c>
      <c r="C16" s="13">
        <v>1314</v>
      </c>
      <c r="D16" s="14" t="s">
        <v>54</v>
      </c>
      <c r="E16" s="15" t="s">
        <v>55</v>
      </c>
      <c r="F16" s="13" t="s">
        <v>30</v>
      </c>
      <c r="G16" s="32"/>
      <c r="H16" s="16">
        <v>188</v>
      </c>
      <c r="I16" s="16"/>
      <c r="J16" s="16"/>
      <c r="K16" s="17"/>
      <c r="L16" s="45">
        <f t="shared" si="0"/>
        <v>188</v>
      </c>
      <c r="M16" s="33" t="s">
        <v>21</v>
      </c>
      <c r="N16" s="34" t="b">
        <f t="shared" si="1"/>
        <v>0</v>
      </c>
      <c r="O16" s="35"/>
      <c r="P16" s="57"/>
    </row>
    <row r="17" spans="1:19" x14ac:dyDescent="0.25">
      <c r="B17" s="24"/>
      <c r="C17" s="25"/>
      <c r="D17" s="26"/>
      <c r="E17" s="25"/>
      <c r="F17" s="25"/>
      <c r="G17" s="25"/>
      <c r="H17" s="27"/>
      <c r="I17" s="27"/>
      <c r="J17" s="27"/>
      <c r="K17" s="28"/>
      <c r="L17" s="29"/>
      <c r="M17" s="30"/>
      <c r="N17" s="31"/>
      <c r="O17" s="30"/>
      <c r="P17" s="57"/>
      <c r="Q17" s="10"/>
      <c r="R17" s="10"/>
      <c r="S17" s="10"/>
    </row>
    <row r="18" spans="1:19" x14ac:dyDescent="0.25">
      <c r="A18" s="11"/>
      <c r="B18" s="85">
        <v>1</v>
      </c>
      <c r="C18" s="13">
        <v>1475</v>
      </c>
      <c r="D18" s="14" t="s">
        <v>45</v>
      </c>
      <c r="E18" s="15" t="s">
        <v>35</v>
      </c>
      <c r="F18" s="15" t="s">
        <v>27</v>
      </c>
      <c r="G18" s="13" t="s">
        <v>23</v>
      </c>
      <c r="H18" s="16">
        <v>291</v>
      </c>
      <c r="I18" s="16" t="s">
        <v>24</v>
      </c>
      <c r="J18" s="16" t="s">
        <v>24</v>
      </c>
      <c r="K18" s="17"/>
      <c r="L18" s="45">
        <f t="shared" ref="L18:L27" si="2">SUM(H18:K18)</f>
        <v>291</v>
      </c>
      <c r="M18" s="33" t="s">
        <v>35</v>
      </c>
      <c r="N18" s="34" t="b">
        <f t="shared" ref="N18:N27" si="3">L18&gt;=295</f>
        <v>0</v>
      </c>
      <c r="O18" s="19"/>
      <c r="P18" s="57"/>
      <c r="Q18" s="10"/>
      <c r="R18" s="10"/>
      <c r="S18" s="10"/>
    </row>
    <row r="19" spans="1:19" x14ac:dyDescent="0.25">
      <c r="A19" s="11"/>
      <c r="B19" s="85">
        <v>2</v>
      </c>
      <c r="C19" s="13">
        <v>2296</v>
      </c>
      <c r="D19" s="14" t="s">
        <v>39</v>
      </c>
      <c r="E19" s="15" t="s">
        <v>40</v>
      </c>
      <c r="F19" s="15" t="s">
        <v>27</v>
      </c>
      <c r="G19" s="13" t="s">
        <v>23</v>
      </c>
      <c r="H19" s="16">
        <v>289</v>
      </c>
      <c r="I19" s="16" t="s">
        <v>24</v>
      </c>
      <c r="J19" s="16" t="s">
        <v>24</v>
      </c>
      <c r="K19" s="17"/>
      <c r="L19" s="45">
        <f t="shared" si="2"/>
        <v>289</v>
      </c>
      <c r="M19" s="33" t="s">
        <v>35</v>
      </c>
      <c r="N19" s="34" t="b">
        <f t="shared" si="3"/>
        <v>0</v>
      </c>
      <c r="O19" s="33"/>
      <c r="P19" s="57"/>
      <c r="Q19" s="10"/>
      <c r="R19" s="10"/>
      <c r="S19" s="10"/>
    </row>
    <row r="20" spans="1:19" x14ac:dyDescent="0.25">
      <c r="A20" s="11"/>
      <c r="B20" s="85">
        <v>3</v>
      </c>
      <c r="C20" s="13">
        <v>1281</v>
      </c>
      <c r="D20" s="14" t="s">
        <v>51</v>
      </c>
      <c r="E20" s="15" t="s">
        <v>52</v>
      </c>
      <c r="F20" s="15" t="s">
        <v>48</v>
      </c>
      <c r="G20" s="13" t="s">
        <v>53</v>
      </c>
      <c r="H20" s="16">
        <v>288</v>
      </c>
      <c r="I20" s="16" t="s">
        <v>24</v>
      </c>
      <c r="J20" s="16" t="s">
        <v>24</v>
      </c>
      <c r="K20" s="17"/>
      <c r="L20" s="45">
        <f t="shared" si="2"/>
        <v>288</v>
      </c>
      <c r="M20" s="33" t="s">
        <v>35</v>
      </c>
      <c r="N20" s="34" t="b">
        <f t="shared" si="3"/>
        <v>0</v>
      </c>
      <c r="O20" s="33"/>
      <c r="P20" s="57"/>
      <c r="Q20" s="10"/>
      <c r="R20" s="10"/>
      <c r="S20" s="10"/>
    </row>
    <row r="21" spans="1:19" x14ac:dyDescent="0.25">
      <c r="A21" s="11"/>
      <c r="B21" s="85">
        <v>4</v>
      </c>
      <c r="C21" s="13">
        <v>2786</v>
      </c>
      <c r="D21" s="14" t="s">
        <v>45</v>
      </c>
      <c r="E21" s="13" t="s">
        <v>80</v>
      </c>
      <c r="F21" s="13" t="s">
        <v>18</v>
      </c>
      <c r="G21" s="32"/>
      <c r="H21" s="16">
        <v>286</v>
      </c>
      <c r="I21" s="16"/>
      <c r="J21" s="16"/>
      <c r="K21" s="17"/>
      <c r="L21" s="45">
        <f t="shared" si="2"/>
        <v>286</v>
      </c>
      <c r="M21" s="33" t="s">
        <v>35</v>
      </c>
      <c r="N21" s="34" t="b">
        <f t="shared" si="3"/>
        <v>0</v>
      </c>
      <c r="O21" s="19"/>
      <c r="P21" s="57"/>
      <c r="Q21" s="22"/>
      <c r="R21" s="22"/>
      <c r="S21" s="10"/>
    </row>
    <row r="22" spans="1:19" x14ac:dyDescent="0.25">
      <c r="A22" s="11"/>
      <c r="B22" s="85">
        <v>5</v>
      </c>
      <c r="C22" s="13">
        <v>1143</v>
      </c>
      <c r="D22" s="14" t="s">
        <v>133</v>
      </c>
      <c r="E22" s="13" t="s">
        <v>87</v>
      </c>
      <c r="F22" s="13" t="s">
        <v>24</v>
      </c>
      <c r="G22" s="32" t="s">
        <v>24</v>
      </c>
      <c r="H22" s="16">
        <v>284</v>
      </c>
      <c r="I22" s="16" t="s">
        <v>24</v>
      </c>
      <c r="J22" s="16" t="s">
        <v>24</v>
      </c>
      <c r="K22" s="17"/>
      <c r="L22" s="45">
        <f t="shared" si="2"/>
        <v>284</v>
      </c>
      <c r="M22" s="33" t="s">
        <v>35</v>
      </c>
      <c r="N22" s="34" t="b">
        <f t="shared" si="3"/>
        <v>0</v>
      </c>
      <c r="O22" s="19"/>
      <c r="P22" s="57"/>
      <c r="Q22" s="10"/>
      <c r="R22" s="10"/>
      <c r="S22" s="10"/>
    </row>
    <row r="23" spans="1:19" x14ac:dyDescent="0.25">
      <c r="A23" s="11"/>
      <c r="B23" s="85">
        <v>6</v>
      </c>
      <c r="C23" s="13">
        <v>1410</v>
      </c>
      <c r="D23" s="14" t="s">
        <v>93</v>
      </c>
      <c r="E23" s="13" t="s">
        <v>32</v>
      </c>
      <c r="F23" s="13" t="s">
        <v>27</v>
      </c>
      <c r="G23" s="32" t="s">
        <v>23</v>
      </c>
      <c r="H23" s="16">
        <v>284</v>
      </c>
      <c r="I23" s="16" t="s">
        <v>24</v>
      </c>
      <c r="J23" s="16" t="s">
        <v>24</v>
      </c>
      <c r="K23" s="17"/>
      <c r="L23" s="45">
        <f t="shared" si="2"/>
        <v>284</v>
      </c>
      <c r="M23" s="33" t="s">
        <v>35</v>
      </c>
      <c r="N23" s="34" t="b">
        <f t="shared" si="3"/>
        <v>0</v>
      </c>
      <c r="O23" s="19"/>
      <c r="P23" s="57"/>
      <c r="Q23" s="22"/>
      <c r="R23" s="22"/>
      <c r="S23" s="10"/>
    </row>
    <row r="24" spans="1:19" x14ac:dyDescent="0.25">
      <c r="A24" s="11"/>
      <c r="B24" s="85">
        <v>7</v>
      </c>
      <c r="C24" s="13">
        <v>1719</v>
      </c>
      <c r="D24" s="14" t="s">
        <v>85</v>
      </c>
      <c r="E24" s="15" t="s">
        <v>32</v>
      </c>
      <c r="F24" s="15" t="s">
        <v>27</v>
      </c>
      <c r="G24" s="13" t="s">
        <v>61</v>
      </c>
      <c r="H24" s="16">
        <v>280</v>
      </c>
      <c r="I24" s="16" t="s">
        <v>24</v>
      </c>
      <c r="J24" s="16" t="s">
        <v>24</v>
      </c>
      <c r="K24" s="17"/>
      <c r="L24" s="45">
        <f t="shared" si="2"/>
        <v>280</v>
      </c>
      <c r="M24" s="33" t="s">
        <v>35</v>
      </c>
      <c r="N24" s="34" t="b">
        <f t="shared" si="3"/>
        <v>0</v>
      </c>
      <c r="O24" s="19"/>
      <c r="P24" s="57"/>
      <c r="Q24" s="10"/>
      <c r="R24" s="10"/>
      <c r="S24" s="10"/>
    </row>
    <row r="25" spans="1:19" x14ac:dyDescent="0.25">
      <c r="A25" s="11"/>
      <c r="B25" s="85">
        <v>8</v>
      </c>
      <c r="C25" s="13">
        <v>1618</v>
      </c>
      <c r="D25" s="14" t="s">
        <v>58</v>
      </c>
      <c r="E25" s="15" t="s">
        <v>59</v>
      </c>
      <c r="F25" s="15" t="s">
        <v>27</v>
      </c>
      <c r="G25" s="13" t="s">
        <v>61</v>
      </c>
      <c r="H25" s="16">
        <v>279</v>
      </c>
      <c r="I25" s="16" t="s">
        <v>24</v>
      </c>
      <c r="J25" s="16" t="s">
        <v>24</v>
      </c>
      <c r="K25" s="17"/>
      <c r="L25" s="45">
        <f t="shared" si="2"/>
        <v>279</v>
      </c>
      <c r="M25" s="33" t="s">
        <v>35</v>
      </c>
      <c r="N25" s="34" t="b">
        <f t="shared" si="3"/>
        <v>0</v>
      </c>
      <c r="O25" s="19"/>
      <c r="P25" s="57"/>
      <c r="Q25" s="10"/>
      <c r="R25" s="10"/>
      <c r="S25" s="10"/>
    </row>
    <row r="26" spans="1:19" x14ac:dyDescent="0.25">
      <c r="A26" s="11"/>
      <c r="B26" s="85">
        <v>9</v>
      </c>
      <c r="C26" s="13">
        <v>2105</v>
      </c>
      <c r="D26" s="14" t="s">
        <v>74</v>
      </c>
      <c r="E26" s="15" t="s">
        <v>75</v>
      </c>
      <c r="F26" s="15" t="s">
        <v>27</v>
      </c>
      <c r="G26" s="13" t="s">
        <v>61</v>
      </c>
      <c r="H26" s="16">
        <v>275</v>
      </c>
      <c r="I26" s="16" t="s">
        <v>24</v>
      </c>
      <c r="J26" s="16" t="s">
        <v>24</v>
      </c>
      <c r="K26" s="17"/>
      <c r="L26" s="45">
        <f t="shared" si="2"/>
        <v>275</v>
      </c>
      <c r="M26" s="33" t="s">
        <v>35</v>
      </c>
      <c r="N26" s="34" t="b">
        <f t="shared" si="3"/>
        <v>0</v>
      </c>
      <c r="O26" s="19"/>
      <c r="P26" s="57"/>
      <c r="Q26" s="10"/>
      <c r="R26" s="10"/>
      <c r="S26" s="10"/>
    </row>
    <row r="27" spans="1:19" x14ac:dyDescent="0.25">
      <c r="A27" s="11"/>
      <c r="B27" s="85">
        <v>10</v>
      </c>
      <c r="C27" s="41">
        <v>3623</v>
      </c>
      <c r="D27" s="14" t="s">
        <v>46</v>
      </c>
      <c r="E27" s="41" t="s">
        <v>47</v>
      </c>
      <c r="F27" s="13" t="s">
        <v>48</v>
      </c>
      <c r="G27" s="13" t="s">
        <v>48</v>
      </c>
      <c r="H27" s="16">
        <v>271</v>
      </c>
      <c r="I27" s="16" t="s">
        <v>24</v>
      </c>
      <c r="J27" s="16" t="s">
        <v>24</v>
      </c>
      <c r="K27" s="17"/>
      <c r="L27" s="45">
        <f t="shared" si="2"/>
        <v>271</v>
      </c>
      <c r="M27" s="33" t="s">
        <v>35</v>
      </c>
      <c r="N27" s="34" t="b">
        <f t="shared" si="3"/>
        <v>0</v>
      </c>
      <c r="O27" s="19"/>
      <c r="P27" s="57"/>
      <c r="Q27" s="10"/>
      <c r="R27" s="10"/>
      <c r="S27" s="10"/>
    </row>
    <row r="28" spans="1:19" x14ac:dyDescent="0.25">
      <c r="B28" s="47"/>
      <c r="C28" s="47"/>
      <c r="D28" s="47"/>
      <c r="E28" s="47"/>
      <c r="F28" s="47"/>
      <c r="G28" s="47"/>
      <c r="H28" s="47"/>
      <c r="I28" s="27"/>
      <c r="J28" s="27"/>
      <c r="K28" s="28"/>
      <c r="L28" s="28"/>
      <c r="M28" s="30"/>
      <c r="N28" s="31"/>
      <c r="O28" s="30"/>
      <c r="P28" s="57"/>
      <c r="Q28" s="10"/>
      <c r="R28" s="10"/>
      <c r="S28" s="10"/>
    </row>
    <row r="29" spans="1:19" x14ac:dyDescent="0.25">
      <c r="A29" s="11"/>
      <c r="B29" s="85">
        <v>1</v>
      </c>
      <c r="C29" s="13">
        <v>1921</v>
      </c>
      <c r="D29" s="14" t="s">
        <v>83</v>
      </c>
      <c r="E29" s="15" t="s">
        <v>84</v>
      </c>
      <c r="F29" s="15" t="s">
        <v>27</v>
      </c>
      <c r="G29" s="13" t="s">
        <v>23</v>
      </c>
      <c r="H29" s="16">
        <v>295</v>
      </c>
      <c r="I29" s="16" t="s">
        <v>24</v>
      </c>
      <c r="J29" s="16" t="s">
        <v>24</v>
      </c>
      <c r="K29" s="17"/>
      <c r="L29" s="45">
        <f t="shared" ref="L29:L35" si="4">SUM(H29:K29)</f>
        <v>295</v>
      </c>
      <c r="M29" s="33" t="s">
        <v>17</v>
      </c>
      <c r="N29" s="34" t="b">
        <f t="shared" ref="N29:N35" si="5">L29&gt;=285</f>
        <v>1</v>
      </c>
      <c r="O29" s="118" t="s">
        <v>21</v>
      </c>
      <c r="P29" s="57"/>
      <c r="Q29" s="10"/>
      <c r="R29" s="10"/>
      <c r="S29" s="10"/>
    </row>
    <row r="30" spans="1:19" x14ac:dyDescent="0.25">
      <c r="A30" s="11"/>
      <c r="B30" s="85">
        <v>2</v>
      </c>
      <c r="C30" s="13">
        <v>1799</v>
      </c>
      <c r="D30" s="14" t="s">
        <v>88</v>
      </c>
      <c r="E30" s="13" t="s">
        <v>21</v>
      </c>
      <c r="F30" s="13" t="s">
        <v>33</v>
      </c>
      <c r="G30" s="52"/>
      <c r="H30" s="16">
        <v>293</v>
      </c>
      <c r="I30" s="16"/>
      <c r="J30" s="16"/>
      <c r="K30" s="17"/>
      <c r="L30" s="45">
        <f t="shared" si="4"/>
        <v>293</v>
      </c>
      <c r="M30" s="33" t="s">
        <v>17</v>
      </c>
      <c r="N30" s="34" t="b">
        <f t="shared" si="5"/>
        <v>1</v>
      </c>
      <c r="O30" s="33"/>
      <c r="P30" s="57"/>
      <c r="Q30" s="10"/>
      <c r="R30" s="10"/>
      <c r="S30" s="10"/>
    </row>
    <row r="31" spans="1:19" x14ac:dyDescent="0.25">
      <c r="A31" s="11"/>
      <c r="B31" s="85">
        <v>3</v>
      </c>
      <c r="C31" s="13">
        <v>1412</v>
      </c>
      <c r="D31" s="14" t="s">
        <v>63</v>
      </c>
      <c r="E31" s="13" t="s">
        <v>40</v>
      </c>
      <c r="F31" s="13" t="s">
        <v>27</v>
      </c>
      <c r="G31" s="52" t="s">
        <v>23</v>
      </c>
      <c r="H31" s="16">
        <v>286</v>
      </c>
      <c r="I31" s="16"/>
      <c r="J31" s="16"/>
      <c r="K31" s="17"/>
      <c r="L31" s="45">
        <f t="shared" si="4"/>
        <v>286</v>
      </c>
      <c r="M31" s="33" t="s">
        <v>17</v>
      </c>
      <c r="N31" s="34" t="b">
        <f t="shared" si="5"/>
        <v>1</v>
      </c>
      <c r="O31" s="33"/>
      <c r="P31" s="57"/>
      <c r="Q31" s="10"/>
      <c r="R31" s="10"/>
      <c r="S31" s="10"/>
    </row>
    <row r="32" spans="1:19" x14ac:dyDescent="0.25">
      <c r="A32" s="11"/>
      <c r="B32" s="85">
        <v>4</v>
      </c>
      <c r="C32" s="13">
        <v>1164</v>
      </c>
      <c r="D32" s="14" t="s">
        <v>108</v>
      </c>
      <c r="E32" s="13" t="s">
        <v>109</v>
      </c>
      <c r="F32" s="13" t="s">
        <v>27</v>
      </c>
      <c r="G32" s="52" t="s">
        <v>61</v>
      </c>
      <c r="H32" s="16">
        <v>279</v>
      </c>
      <c r="I32" s="16"/>
      <c r="J32" s="16"/>
      <c r="K32" s="17"/>
      <c r="L32" s="45">
        <f t="shared" si="4"/>
        <v>279</v>
      </c>
      <c r="M32" s="33" t="s">
        <v>17</v>
      </c>
      <c r="N32" s="34" t="b">
        <f t="shared" si="5"/>
        <v>0</v>
      </c>
      <c r="O32" s="33"/>
      <c r="P32" s="57"/>
      <c r="Q32" s="10"/>
      <c r="R32" s="10"/>
      <c r="S32" s="10"/>
    </row>
    <row r="33" spans="1:19" x14ac:dyDescent="0.25">
      <c r="A33" s="11"/>
      <c r="B33" s="85">
        <v>5</v>
      </c>
      <c r="C33" s="13">
        <v>1268</v>
      </c>
      <c r="D33" s="14" t="s">
        <v>56</v>
      </c>
      <c r="E33" s="13" t="s">
        <v>55</v>
      </c>
      <c r="F33" s="13" t="s">
        <v>30</v>
      </c>
      <c r="G33" s="52"/>
      <c r="H33" s="16">
        <v>277</v>
      </c>
      <c r="I33" s="16"/>
      <c r="J33" s="16"/>
      <c r="K33" s="17"/>
      <c r="L33" s="45">
        <f t="shared" si="4"/>
        <v>277</v>
      </c>
      <c r="M33" s="33" t="s">
        <v>17</v>
      </c>
      <c r="N33" s="34" t="b">
        <f t="shared" si="5"/>
        <v>0</v>
      </c>
      <c r="O33" s="33"/>
      <c r="P33" s="57"/>
      <c r="Q33" s="22"/>
      <c r="R33" s="10"/>
      <c r="S33" s="10"/>
    </row>
    <row r="34" spans="1:19" x14ac:dyDescent="0.25">
      <c r="A34" s="11"/>
      <c r="B34" s="85">
        <v>6</v>
      </c>
      <c r="C34" s="13">
        <v>1853</v>
      </c>
      <c r="D34" s="14" t="s">
        <v>114</v>
      </c>
      <c r="E34" s="13" t="s">
        <v>90</v>
      </c>
      <c r="F34" s="13" t="s">
        <v>33</v>
      </c>
      <c r="G34" s="52"/>
      <c r="H34" s="16">
        <v>265</v>
      </c>
      <c r="I34" s="16"/>
      <c r="J34" s="16"/>
      <c r="K34" s="17"/>
      <c r="L34" s="45">
        <f t="shared" si="4"/>
        <v>265</v>
      </c>
      <c r="M34" s="33" t="s">
        <v>17</v>
      </c>
      <c r="N34" s="34" t="b">
        <f t="shared" si="5"/>
        <v>0</v>
      </c>
      <c r="O34" s="33"/>
      <c r="P34" s="57"/>
      <c r="Q34" s="10"/>
      <c r="R34" s="10"/>
      <c r="S34" s="10"/>
    </row>
    <row r="35" spans="1:19" x14ac:dyDescent="0.25">
      <c r="A35" s="11"/>
      <c r="B35" s="85">
        <v>7</v>
      </c>
      <c r="C35" s="13">
        <v>841</v>
      </c>
      <c r="D35" s="14" t="s">
        <v>107</v>
      </c>
      <c r="E35" s="15" t="s">
        <v>32</v>
      </c>
      <c r="F35" s="15" t="s">
        <v>60</v>
      </c>
      <c r="G35" s="13" t="s">
        <v>61</v>
      </c>
      <c r="H35" s="24">
        <v>254</v>
      </c>
      <c r="I35" s="16" t="s">
        <v>24</v>
      </c>
      <c r="J35" s="16" t="s">
        <v>24</v>
      </c>
      <c r="K35" s="17"/>
      <c r="L35" s="45">
        <f t="shared" si="4"/>
        <v>254</v>
      </c>
      <c r="M35" s="33" t="s">
        <v>17</v>
      </c>
      <c r="N35" s="34" t="b">
        <f t="shared" si="5"/>
        <v>0</v>
      </c>
      <c r="O35" s="33"/>
      <c r="P35" s="57"/>
      <c r="Q35" s="10"/>
      <c r="R35" s="10"/>
      <c r="S35" s="10"/>
    </row>
    <row r="36" spans="1:19" x14ac:dyDescent="0.25">
      <c r="B36" s="47"/>
      <c r="C36" s="25"/>
      <c r="D36" s="26"/>
      <c r="E36" s="25"/>
      <c r="F36" s="25"/>
      <c r="G36" s="25"/>
      <c r="H36" s="27"/>
      <c r="I36" s="27"/>
      <c r="J36" s="27"/>
      <c r="K36" s="28"/>
      <c r="L36" s="29"/>
      <c r="M36" s="30"/>
      <c r="N36" s="31"/>
      <c r="O36" s="30"/>
      <c r="P36" s="57"/>
      <c r="Q36" s="10"/>
      <c r="R36" s="10"/>
      <c r="S36" s="10"/>
    </row>
    <row r="37" spans="1:19" x14ac:dyDescent="0.25">
      <c r="A37" s="11"/>
      <c r="B37" s="85">
        <v>1</v>
      </c>
      <c r="C37" s="32">
        <v>1051</v>
      </c>
      <c r="D37" s="14" t="s">
        <v>78</v>
      </c>
      <c r="E37" s="32" t="s">
        <v>40</v>
      </c>
      <c r="F37" s="32" t="s">
        <v>30</v>
      </c>
      <c r="G37" s="32" t="s">
        <v>30</v>
      </c>
      <c r="H37" s="16">
        <v>288</v>
      </c>
      <c r="I37" s="16"/>
      <c r="J37" s="16"/>
      <c r="K37" s="17"/>
      <c r="L37" s="45">
        <f t="shared" ref="L37:L60" si="6">SUM(H37:K37)</f>
        <v>288</v>
      </c>
      <c r="M37" s="33" t="s">
        <v>26</v>
      </c>
      <c r="N37" s="34" t="b">
        <f t="shared" ref="N37:N60" si="7">L37&gt;=271</f>
        <v>1</v>
      </c>
      <c r="O37" s="118" t="s">
        <v>35</v>
      </c>
      <c r="P37" s="57"/>
    </row>
    <row r="38" spans="1:19" x14ac:dyDescent="0.25">
      <c r="A38" s="11"/>
      <c r="B38" s="85">
        <v>2</v>
      </c>
      <c r="C38" s="32">
        <v>1816</v>
      </c>
      <c r="D38" s="37" t="s">
        <v>102</v>
      </c>
      <c r="E38" s="32" t="s">
        <v>103</v>
      </c>
      <c r="F38" s="32"/>
      <c r="G38" s="32"/>
      <c r="H38" s="16">
        <v>284</v>
      </c>
      <c r="I38" s="16"/>
      <c r="J38" s="16"/>
      <c r="K38" s="17"/>
      <c r="L38" s="45">
        <f t="shared" si="6"/>
        <v>284</v>
      </c>
      <c r="M38" s="33" t="s">
        <v>26</v>
      </c>
      <c r="N38" s="34" t="b">
        <f t="shared" si="7"/>
        <v>1</v>
      </c>
      <c r="O38" s="118" t="s">
        <v>17</v>
      </c>
      <c r="P38" s="57"/>
    </row>
    <row r="39" spans="1:19" x14ac:dyDescent="0.25">
      <c r="A39" s="11"/>
      <c r="B39" s="85">
        <v>3</v>
      </c>
      <c r="C39" s="32">
        <v>1956</v>
      </c>
      <c r="D39" s="14" t="s">
        <v>147</v>
      </c>
      <c r="E39" s="32" t="s">
        <v>52</v>
      </c>
      <c r="F39" s="32" t="s">
        <v>27</v>
      </c>
      <c r="G39" s="32" t="s">
        <v>23</v>
      </c>
      <c r="H39" s="16">
        <v>281</v>
      </c>
      <c r="I39" s="16"/>
      <c r="J39" s="16"/>
      <c r="K39" s="17"/>
      <c r="L39" s="45">
        <f t="shared" si="6"/>
        <v>281</v>
      </c>
      <c r="M39" s="33" t="s">
        <v>26</v>
      </c>
      <c r="N39" s="34" t="b">
        <f t="shared" si="7"/>
        <v>1</v>
      </c>
      <c r="O39" s="118" t="s">
        <v>17</v>
      </c>
      <c r="P39" s="57"/>
    </row>
    <row r="40" spans="1:19" x14ac:dyDescent="0.25">
      <c r="A40" s="11"/>
      <c r="B40" s="85">
        <v>4</v>
      </c>
      <c r="C40" s="32">
        <v>1119</v>
      </c>
      <c r="D40" s="14" t="s">
        <v>94</v>
      </c>
      <c r="E40" s="32" t="s">
        <v>40</v>
      </c>
      <c r="F40" s="32" t="s">
        <v>27</v>
      </c>
      <c r="G40" s="32" t="s">
        <v>23</v>
      </c>
      <c r="H40" s="16">
        <v>279</v>
      </c>
      <c r="I40" s="16"/>
      <c r="J40" s="16"/>
      <c r="K40" s="17"/>
      <c r="L40" s="45">
        <f t="shared" si="6"/>
        <v>279</v>
      </c>
      <c r="M40" s="33" t="s">
        <v>26</v>
      </c>
      <c r="N40" s="34" t="b">
        <f t="shared" si="7"/>
        <v>1</v>
      </c>
      <c r="O40" s="118" t="s">
        <v>17</v>
      </c>
      <c r="P40" s="57"/>
    </row>
    <row r="41" spans="1:19" x14ac:dyDescent="0.25">
      <c r="A41" s="11"/>
      <c r="B41" s="85">
        <v>5</v>
      </c>
      <c r="C41" s="32">
        <v>921</v>
      </c>
      <c r="D41" s="14" t="s">
        <v>71</v>
      </c>
      <c r="E41" s="32" t="s">
        <v>72</v>
      </c>
      <c r="F41" s="32" t="s">
        <v>27</v>
      </c>
      <c r="G41" s="32" t="s">
        <v>23</v>
      </c>
      <c r="H41" s="16">
        <v>275</v>
      </c>
      <c r="I41" s="16"/>
      <c r="J41" s="16"/>
      <c r="K41" s="17"/>
      <c r="L41" s="45">
        <f t="shared" si="6"/>
        <v>275</v>
      </c>
      <c r="M41" s="33" t="s">
        <v>26</v>
      </c>
      <c r="N41" s="34" t="b">
        <f t="shared" si="7"/>
        <v>1</v>
      </c>
      <c r="O41" s="118" t="s">
        <v>17</v>
      </c>
      <c r="P41" s="57"/>
    </row>
    <row r="42" spans="1:19" x14ac:dyDescent="0.25">
      <c r="A42" s="11"/>
      <c r="B42" s="85">
        <v>6</v>
      </c>
      <c r="C42" s="13">
        <v>1118</v>
      </c>
      <c r="D42" s="14" t="s">
        <v>91</v>
      </c>
      <c r="E42" s="15" t="s">
        <v>92</v>
      </c>
      <c r="F42" s="15" t="s">
        <v>27</v>
      </c>
      <c r="G42" s="13"/>
      <c r="H42" s="16">
        <v>270</v>
      </c>
      <c r="I42" s="16" t="s">
        <v>24</v>
      </c>
      <c r="J42" s="16" t="s">
        <v>24</v>
      </c>
      <c r="K42" s="17"/>
      <c r="L42" s="45">
        <f t="shared" si="6"/>
        <v>270</v>
      </c>
      <c r="M42" s="33" t="s">
        <v>26</v>
      </c>
      <c r="N42" s="34" t="b">
        <f t="shared" si="7"/>
        <v>0</v>
      </c>
      <c r="O42" s="118"/>
      <c r="P42" s="57"/>
      <c r="Q42" s="10"/>
      <c r="R42" s="10"/>
      <c r="S42" s="10"/>
    </row>
    <row r="43" spans="1:19" x14ac:dyDescent="0.25">
      <c r="A43" s="11"/>
      <c r="B43" s="85">
        <v>7</v>
      </c>
      <c r="C43" s="32"/>
      <c r="D43" s="14" t="s">
        <v>74</v>
      </c>
      <c r="E43" s="32" t="s">
        <v>90</v>
      </c>
      <c r="F43" s="32" t="s">
        <v>27</v>
      </c>
      <c r="G43" s="32" t="s">
        <v>61</v>
      </c>
      <c r="H43" s="16">
        <v>270</v>
      </c>
      <c r="I43" s="16"/>
      <c r="J43" s="16"/>
      <c r="K43" s="17"/>
      <c r="L43" s="45">
        <f t="shared" si="6"/>
        <v>270</v>
      </c>
      <c r="M43" s="33" t="s">
        <v>26</v>
      </c>
      <c r="N43" s="34" t="b">
        <f t="shared" si="7"/>
        <v>0</v>
      </c>
      <c r="O43" s="134"/>
      <c r="P43" s="57"/>
    </row>
    <row r="44" spans="1:19" x14ac:dyDescent="0.25">
      <c r="A44" s="11"/>
      <c r="B44" s="85">
        <v>8</v>
      </c>
      <c r="C44" s="32">
        <v>9990</v>
      </c>
      <c r="D44" s="14" t="s">
        <v>151</v>
      </c>
      <c r="E44" s="32" t="s">
        <v>17</v>
      </c>
      <c r="F44" s="32" t="s">
        <v>27</v>
      </c>
      <c r="G44" s="32" t="s">
        <v>23</v>
      </c>
      <c r="H44" s="16">
        <v>267</v>
      </c>
      <c r="I44" s="16"/>
      <c r="J44" s="16"/>
      <c r="K44" s="17"/>
      <c r="L44" s="45">
        <f t="shared" si="6"/>
        <v>267</v>
      </c>
      <c r="M44" s="33" t="s">
        <v>26</v>
      </c>
      <c r="N44" s="34" t="b">
        <f t="shared" si="7"/>
        <v>0</v>
      </c>
      <c r="O44" s="134"/>
      <c r="P44" s="57"/>
    </row>
    <row r="45" spans="1:19" x14ac:dyDescent="0.25">
      <c r="A45" s="11"/>
      <c r="B45" s="85">
        <v>9</v>
      </c>
      <c r="C45" s="32">
        <v>2236</v>
      </c>
      <c r="D45" s="14" t="s">
        <v>96</v>
      </c>
      <c r="E45" s="32" t="s">
        <v>52</v>
      </c>
      <c r="F45" s="32" t="s">
        <v>18</v>
      </c>
      <c r="G45" s="32"/>
      <c r="H45" s="16">
        <v>266</v>
      </c>
      <c r="I45" s="16"/>
      <c r="J45" s="16"/>
      <c r="K45" s="17"/>
      <c r="L45" s="45">
        <f t="shared" si="6"/>
        <v>266</v>
      </c>
      <c r="M45" s="33" t="s">
        <v>26</v>
      </c>
      <c r="N45" s="34" t="b">
        <f t="shared" si="7"/>
        <v>0</v>
      </c>
      <c r="O45" s="134"/>
      <c r="P45" s="57"/>
    </row>
    <row r="46" spans="1:19" x14ac:dyDescent="0.25">
      <c r="A46" s="11"/>
      <c r="B46" s="85">
        <v>10</v>
      </c>
      <c r="C46" s="32">
        <v>9992</v>
      </c>
      <c r="D46" s="14" t="s">
        <v>149</v>
      </c>
      <c r="E46" s="32" t="s">
        <v>90</v>
      </c>
      <c r="F46" s="32" t="s">
        <v>27</v>
      </c>
      <c r="G46" s="32"/>
      <c r="H46" s="16">
        <v>263</v>
      </c>
      <c r="I46" s="16"/>
      <c r="J46" s="16"/>
      <c r="K46" s="17"/>
      <c r="L46" s="45">
        <f t="shared" si="6"/>
        <v>263</v>
      </c>
      <c r="M46" s="33" t="s">
        <v>26</v>
      </c>
      <c r="N46" s="34" t="b">
        <f t="shared" si="7"/>
        <v>0</v>
      </c>
      <c r="O46" s="134"/>
      <c r="P46" s="57"/>
    </row>
    <row r="47" spans="1:19" x14ac:dyDescent="0.25">
      <c r="A47" s="11"/>
      <c r="B47" s="85">
        <v>11</v>
      </c>
      <c r="C47" s="13">
        <v>1624</v>
      </c>
      <c r="D47" s="14" t="s">
        <v>97</v>
      </c>
      <c r="E47" s="15" t="s">
        <v>98</v>
      </c>
      <c r="F47" s="15" t="s">
        <v>18</v>
      </c>
      <c r="G47" s="13"/>
      <c r="H47" s="16">
        <v>261</v>
      </c>
      <c r="I47" s="16"/>
      <c r="J47" s="16" t="s">
        <v>24</v>
      </c>
      <c r="K47" s="17"/>
      <c r="L47" s="45">
        <f t="shared" si="6"/>
        <v>261</v>
      </c>
      <c r="M47" s="33" t="s">
        <v>26</v>
      </c>
      <c r="N47" s="34" t="b">
        <f t="shared" si="7"/>
        <v>0</v>
      </c>
      <c r="O47" s="134"/>
      <c r="P47" s="57"/>
    </row>
    <row r="48" spans="1:19" x14ac:dyDescent="0.25">
      <c r="A48" s="11"/>
      <c r="B48" s="85">
        <v>12</v>
      </c>
      <c r="C48" s="32">
        <v>1750</v>
      </c>
      <c r="D48" s="14" t="s">
        <v>153</v>
      </c>
      <c r="E48" s="32" t="s">
        <v>32</v>
      </c>
      <c r="F48" s="32" t="s">
        <v>27</v>
      </c>
      <c r="G48" s="32"/>
      <c r="H48" s="16">
        <v>255</v>
      </c>
      <c r="I48" s="16"/>
      <c r="J48" s="16"/>
      <c r="K48" s="17"/>
      <c r="L48" s="45">
        <f t="shared" si="6"/>
        <v>255</v>
      </c>
      <c r="M48" s="33" t="s">
        <v>26</v>
      </c>
      <c r="N48" s="34" t="b">
        <f t="shared" si="7"/>
        <v>0</v>
      </c>
      <c r="O48" s="134"/>
      <c r="P48" s="57"/>
    </row>
    <row r="49" spans="1:19" x14ac:dyDescent="0.25">
      <c r="A49" s="11"/>
      <c r="B49" s="85">
        <v>13</v>
      </c>
      <c r="C49" s="32">
        <v>9991</v>
      </c>
      <c r="D49" s="14" t="s">
        <v>93</v>
      </c>
      <c r="E49" s="32" t="s">
        <v>148</v>
      </c>
      <c r="F49" s="32" t="s">
        <v>27</v>
      </c>
      <c r="G49" s="32" t="s">
        <v>61</v>
      </c>
      <c r="H49" s="16">
        <v>251</v>
      </c>
      <c r="I49" s="16"/>
      <c r="J49" s="16"/>
      <c r="K49" s="17"/>
      <c r="L49" s="45">
        <f t="shared" si="6"/>
        <v>251</v>
      </c>
      <c r="M49" s="33" t="s">
        <v>26</v>
      </c>
      <c r="N49" s="34" t="b">
        <f t="shared" si="7"/>
        <v>0</v>
      </c>
      <c r="O49" s="134"/>
      <c r="P49" s="57"/>
    </row>
    <row r="50" spans="1:19" x14ac:dyDescent="0.25">
      <c r="A50" s="11"/>
      <c r="B50" s="85">
        <v>14</v>
      </c>
      <c r="C50" s="32">
        <v>1955</v>
      </c>
      <c r="D50" s="14" t="s">
        <v>150</v>
      </c>
      <c r="E50" s="32" t="s">
        <v>68</v>
      </c>
      <c r="F50" s="32" t="s">
        <v>27</v>
      </c>
      <c r="G50" s="32" t="s">
        <v>23</v>
      </c>
      <c r="H50" s="16">
        <v>251</v>
      </c>
      <c r="I50" s="16"/>
      <c r="J50" s="16"/>
      <c r="K50" s="17"/>
      <c r="L50" s="45">
        <f t="shared" si="6"/>
        <v>251</v>
      </c>
      <c r="M50" s="33" t="s">
        <v>26</v>
      </c>
      <c r="N50" s="34" t="b">
        <f t="shared" si="7"/>
        <v>0</v>
      </c>
      <c r="O50" s="134"/>
      <c r="P50" s="57"/>
    </row>
    <row r="51" spans="1:19" x14ac:dyDescent="0.25">
      <c r="A51" s="11"/>
      <c r="B51" s="85">
        <v>15</v>
      </c>
      <c r="C51" s="32">
        <v>2009</v>
      </c>
      <c r="D51" s="14" t="s">
        <v>104</v>
      </c>
      <c r="E51" s="32" t="s">
        <v>92</v>
      </c>
      <c r="F51" s="32" t="s">
        <v>27</v>
      </c>
      <c r="G51" s="32" t="s">
        <v>23</v>
      </c>
      <c r="H51" s="16">
        <v>250</v>
      </c>
      <c r="I51" s="16"/>
      <c r="J51" s="16"/>
      <c r="K51" s="17"/>
      <c r="L51" s="45">
        <f t="shared" si="6"/>
        <v>250</v>
      </c>
      <c r="M51" s="33" t="s">
        <v>26</v>
      </c>
      <c r="N51" s="34" t="b">
        <f t="shared" si="7"/>
        <v>0</v>
      </c>
      <c r="O51" s="134"/>
      <c r="P51" s="57"/>
    </row>
    <row r="52" spans="1:19" x14ac:dyDescent="0.25">
      <c r="A52" s="11"/>
      <c r="B52" s="85">
        <v>16</v>
      </c>
      <c r="C52" s="32">
        <v>1317</v>
      </c>
      <c r="D52" s="14" t="s">
        <v>20</v>
      </c>
      <c r="E52" s="32" t="s">
        <v>90</v>
      </c>
      <c r="F52" s="32" t="s">
        <v>27</v>
      </c>
      <c r="G52" s="32" t="s">
        <v>23</v>
      </c>
      <c r="H52" s="16">
        <v>246</v>
      </c>
      <c r="I52" s="16"/>
      <c r="J52" s="16"/>
      <c r="K52" s="17"/>
      <c r="L52" s="45">
        <f t="shared" si="6"/>
        <v>246</v>
      </c>
      <c r="M52" s="33" t="s">
        <v>26</v>
      </c>
      <c r="N52" s="34" t="b">
        <f t="shared" si="7"/>
        <v>0</v>
      </c>
      <c r="O52" s="134"/>
      <c r="P52" s="57"/>
    </row>
    <row r="53" spans="1:19" x14ac:dyDescent="0.25">
      <c r="A53" s="11"/>
      <c r="B53" s="85">
        <v>17</v>
      </c>
      <c r="C53" s="32">
        <v>1755</v>
      </c>
      <c r="D53" s="14" t="s">
        <v>154</v>
      </c>
      <c r="E53" s="32" t="s">
        <v>21</v>
      </c>
      <c r="F53" s="32" t="s">
        <v>27</v>
      </c>
      <c r="G53" s="32" t="s">
        <v>61</v>
      </c>
      <c r="H53" s="16">
        <v>244</v>
      </c>
      <c r="I53" s="16"/>
      <c r="J53" s="16"/>
      <c r="K53" s="17"/>
      <c r="L53" s="45">
        <f t="shared" si="6"/>
        <v>244</v>
      </c>
      <c r="M53" s="33" t="s">
        <v>26</v>
      </c>
      <c r="N53" s="34" t="b">
        <f t="shared" si="7"/>
        <v>0</v>
      </c>
      <c r="O53" s="134"/>
      <c r="P53" s="57"/>
    </row>
    <row r="54" spans="1:19" x14ac:dyDescent="0.25">
      <c r="A54" s="11"/>
      <c r="B54" s="85">
        <v>18</v>
      </c>
      <c r="C54" s="32">
        <v>2337</v>
      </c>
      <c r="D54" s="14" t="s">
        <v>134</v>
      </c>
      <c r="E54" s="32" t="s">
        <v>40</v>
      </c>
      <c r="F54" s="32" t="s">
        <v>27</v>
      </c>
      <c r="G54" s="32"/>
      <c r="H54" s="16">
        <v>238</v>
      </c>
      <c r="I54" s="16"/>
      <c r="J54" s="16"/>
      <c r="K54" s="17"/>
      <c r="L54" s="45">
        <f t="shared" si="6"/>
        <v>238</v>
      </c>
      <c r="M54" s="33" t="s">
        <v>26</v>
      </c>
      <c r="N54" s="34" t="b">
        <f t="shared" si="7"/>
        <v>0</v>
      </c>
      <c r="O54" s="134"/>
      <c r="P54" s="57"/>
    </row>
    <row r="55" spans="1:19" x14ac:dyDescent="0.25">
      <c r="A55" s="11"/>
      <c r="B55" s="85">
        <v>19</v>
      </c>
      <c r="C55" s="32">
        <v>1999</v>
      </c>
      <c r="D55" s="14" t="s">
        <v>163</v>
      </c>
      <c r="E55" s="32" t="s">
        <v>17</v>
      </c>
      <c r="F55" s="32" t="s">
        <v>27</v>
      </c>
      <c r="G55" s="32"/>
      <c r="H55" s="16">
        <v>233</v>
      </c>
      <c r="I55" s="16"/>
      <c r="J55" s="16"/>
      <c r="K55" s="17"/>
      <c r="L55" s="45">
        <f t="shared" si="6"/>
        <v>233</v>
      </c>
      <c r="M55" s="33" t="s">
        <v>26</v>
      </c>
      <c r="N55" s="34" t="b">
        <f t="shared" si="7"/>
        <v>0</v>
      </c>
      <c r="O55" s="134"/>
      <c r="P55" s="57"/>
    </row>
    <row r="56" spans="1:19" x14ac:dyDescent="0.25">
      <c r="A56" s="11"/>
      <c r="B56" s="85">
        <v>20</v>
      </c>
      <c r="C56" s="32">
        <v>1615</v>
      </c>
      <c r="D56" s="14" t="s">
        <v>101</v>
      </c>
      <c r="E56" s="32" t="s">
        <v>17</v>
      </c>
      <c r="F56" s="32" t="s">
        <v>18</v>
      </c>
      <c r="G56" s="32"/>
      <c r="H56" s="16">
        <v>226</v>
      </c>
      <c r="I56" s="16"/>
      <c r="J56" s="16"/>
      <c r="K56" s="17"/>
      <c r="L56" s="45">
        <f t="shared" si="6"/>
        <v>226</v>
      </c>
      <c r="M56" s="33" t="s">
        <v>26</v>
      </c>
      <c r="N56" s="34" t="b">
        <f t="shared" si="7"/>
        <v>0</v>
      </c>
      <c r="O56" s="134"/>
      <c r="P56" s="57"/>
    </row>
    <row r="57" spans="1:19" x14ac:dyDescent="0.25">
      <c r="A57" s="11"/>
      <c r="B57" s="85">
        <v>21</v>
      </c>
      <c r="C57" s="32"/>
      <c r="D57" s="14" t="s">
        <v>110</v>
      </c>
      <c r="E57" s="32" t="s">
        <v>44</v>
      </c>
      <c r="F57" s="32" t="s">
        <v>27</v>
      </c>
      <c r="G57" s="32" t="s">
        <v>61</v>
      </c>
      <c r="H57" s="16">
        <v>216</v>
      </c>
      <c r="I57" s="16"/>
      <c r="J57" s="16"/>
      <c r="K57" s="17"/>
      <c r="L57" s="45">
        <f t="shared" si="6"/>
        <v>216</v>
      </c>
      <c r="M57" s="33" t="s">
        <v>26</v>
      </c>
      <c r="N57" s="34" t="b">
        <f t="shared" si="7"/>
        <v>0</v>
      </c>
      <c r="O57" s="134"/>
      <c r="P57" s="57"/>
    </row>
    <row r="58" spans="1:19" x14ac:dyDescent="0.25">
      <c r="A58" s="11"/>
      <c r="B58" s="85">
        <v>22</v>
      </c>
      <c r="C58" s="32">
        <v>2239</v>
      </c>
      <c r="D58" s="14" t="s">
        <v>105</v>
      </c>
      <c r="E58" s="32" t="s">
        <v>127</v>
      </c>
      <c r="F58" s="32" t="s">
        <v>18</v>
      </c>
      <c r="G58" s="32"/>
      <c r="H58" s="16">
        <v>212</v>
      </c>
      <c r="I58" s="16"/>
      <c r="J58" s="16"/>
      <c r="K58" s="17"/>
      <c r="L58" s="45">
        <f t="shared" si="6"/>
        <v>212</v>
      </c>
      <c r="M58" s="33" t="s">
        <v>26</v>
      </c>
      <c r="N58" s="34" t="b">
        <f t="shared" si="7"/>
        <v>0</v>
      </c>
      <c r="O58" s="134"/>
      <c r="P58" s="57"/>
    </row>
    <row r="59" spans="1:19" x14ac:dyDescent="0.25">
      <c r="A59" s="11"/>
      <c r="B59" s="85">
        <v>23</v>
      </c>
      <c r="C59" s="13">
        <v>2005</v>
      </c>
      <c r="D59" s="14" t="s">
        <v>164</v>
      </c>
      <c r="E59" s="13" t="s">
        <v>68</v>
      </c>
      <c r="F59" s="13" t="s">
        <v>99</v>
      </c>
      <c r="G59" s="13"/>
      <c r="H59" s="16">
        <v>207</v>
      </c>
      <c r="I59" s="16"/>
      <c r="J59" s="16"/>
      <c r="K59" s="17"/>
      <c r="L59" s="45">
        <f t="shared" si="6"/>
        <v>207</v>
      </c>
      <c r="M59" s="33" t="s">
        <v>26</v>
      </c>
      <c r="N59" s="34" t="b">
        <f t="shared" si="7"/>
        <v>0</v>
      </c>
      <c r="O59" s="118"/>
      <c r="P59" s="57"/>
      <c r="Q59" s="10"/>
      <c r="R59" s="10"/>
      <c r="S59" s="10"/>
    </row>
    <row r="60" spans="1:19" x14ac:dyDescent="0.25">
      <c r="A60" s="11"/>
      <c r="B60" s="85">
        <v>24</v>
      </c>
      <c r="C60" s="32">
        <v>1805</v>
      </c>
      <c r="D60" s="14" t="s">
        <v>165</v>
      </c>
      <c r="E60" s="32" t="s">
        <v>55</v>
      </c>
      <c r="F60" s="32" t="s">
        <v>27</v>
      </c>
      <c r="G60" s="32" t="s">
        <v>23</v>
      </c>
      <c r="H60" s="16">
        <v>198</v>
      </c>
      <c r="I60" s="16"/>
      <c r="J60" s="16"/>
      <c r="K60" s="17"/>
      <c r="L60" s="45">
        <f t="shared" si="6"/>
        <v>198</v>
      </c>
      <c r="M60" s="33" t="s">
        <v>26</v>
      </c>
      <c r="N60" s="34" t="b">
        <f t="shared" si="7"/>
        <v>0</v>
      </c>
      <c r="O60" s="134"/>
      <c r="P60" s="57"/>
    </row>
    <row r="61" spans="1:19" x14ac:dyDescent="0.25">
      <c r="B61" s="57"/>
      <c r="C61" s="135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</row>
    <row r="62" spans="1:19" x14ac:dyDescent="0.25">
      <c r="C62" s="10"/>
      <c r="D62" s="69" t="s">
        <v>115</v>
      </c>
      <c r="E62" s="188" t="s">
        <v>156</v>
      </c>
      <c r="F62" s="188"/>
      <c r="G62" s="188"/>
    </row>
    <row r="63" spans="1:19" x14ac:dyDescent="0.25">
      <c r="D63" s="70" t="s">
        <v>117</v>
      </c>
      <c r="E63" s="189" t="s">
        <v>157</v>
      </c>
      <c r="F63" s="189"/>
      <c r="G63" s="189"/>
    </row>
    <row r="64" spans="1:19" x14ac:dyDescent="0.25">
      <c r="D64" s="71" t="s">
        <v>119</v>
      </c>
      <c r="E64" s="189" t="s">
        <v>158</v>
      </c>
      <c r="F64" s="189"/>
      <c r="G64" s="189"/>
    </row>
    <row r="65" spans="4:8" x14ac:dyDescent="0.25">
      <c r="D65" s="72" t="s">
        <v>121</v>
      </c>
      <c r="E65" s="189" t="s">
        <v>159</v>
      </c>
      <c r="F65" s="189"/>
      <c r="G65" s="189"/>
    </row>
    <row r="66" spans="4:8" x14ac:dyDescent="0.25">
      <c r="D66" s="73" t="s">
        <v>123</v>
      </c>
      <c r="E66" s="190" t="s">
        <v>160</v>
      </c>
      <c r="F66" s="190"/>
      <c r="G66" s="190"/>
    </row>
    <row r="68" spans="4:8" x14ac:dyDescent="0.25">
      <c r="D68" s="10"/>
      <c r="E68" s="10"/>
      <c r="F68" s="10"/>
      <c r="G68" s="136"/>
      <c r="H68" s="10"/>
    </row>
    <row r="69" spans="4:8" x14ac:dyDescent="0.25">
      <c r="D69" s="10"/>
      <c r="E69" s="10"/>
      <c r="F69" s="10"/>
      <c r="G69" s="10"/>
      <c r="H69" s="10"/>
    </row>
    <row r="70" spans="4:8" x14ac:dyDescent="0.25">
      <c r="D70" s="10"/>
      <c r="E70" s="10"/>
      <c r="F70" s="10"/>
      <c r="G70" s="10"/>
      <c r="H70" s="10"/>
    </row>
    <row r="71" spans="4:8" x14ac:dyDescent="0.25">
      <c r="D71" s="10"/>
      <c r="E71" s="10"/>
      <c r="F71" s="10"/>
      <c r="G71" s="10"/>
      <c r="H71" s="10"/>
    </row>
    <row r="72" spans="4:8" x14ac:dyDescent="0.25">
      <c r="D72" s="10"/>
      <c r="E72" s="10"/>
      <c r="F72" s="10"/>
      <c r="G72" s="10"/>
      <c r="H72" s="10"/>
    </row>
    <row r="73" spans="4:8" x14ac:dyDescent="0.25">
      <c r="D73" s="10"/>
      <c r="E73" s="10"/>
      <c r="F73" s="10"/>
      <c r="G73" s="10"/>
      <c r="H73" s="10"/>
    </row>
    <row r="74" spans="4:8" x14ac:dyDescent="0.25">
      <c r="D74" s="10"/>
      <c r="E74" s="10"/>
      <c r="F74" s="10"/>
      <c r="G74" s="10"/>
      <c r="H74" s="10"/>
    </row>
    <row r="75" spans="4:8" x14ac:dyDescent="0.25">
      <c r="D75" s="10"/>
      <c r="E75" s="10"/>
      <c r="F75" s="10"/>
      <c r="G75" s="10"/>
      <c r="H75" s="10"/>
    </row>
    <row r="76" spans="4:8" x14ac:dyDescent="0.25">
      <c r="D76" s="10"/>
      <c r="E76" s="10"/>
      <c r="F76" s="10"/>
      <c r="G76" s="10"/>
      <c r="H76" s="10"/>
    </row>
  </sheetData>
  <sheetProtection selectLockedCells="1" selectUnlockedCells="1"/>
  <mergeCells count="7">
    <mergeCell ref="E66:G66"/>
    <mergeCell ref="C1:O1"/>
    <mergeCell ref="C2:O2"/>
    <mergeCell ref="E62:G62"/>
    <mergeCell ref="E63:G63"/>
    <mergeCell ref="E64:G64"/>
    <mergeCell ref="E65:G65"/>
  </mergeCells>
  <pageMargins left="0.51180555555555551" right="0.31527777777777777" top="0.74791666666666667" bottom="0.55138888888888893" header="0.51180555555555551" footer="0.51180555555555551"/>
  <pageSetup paperSize="9" firstPageNumber="0" fitToHeight="2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="102" zoomScaleNormal="102" zoomScaleSheetLayoutView="100" workbookViewId="0">
      <selection activeCell="Q1" sqref="Q1:S65536"/>
    </sheetView>
  </sheetViews>
  <sheetFormatPr defaultRowHeight="15" x14ac:dyDescent="0.25"/>
  <cols>
    <col min="2" max="2" width="6.5703125" style="1" customWidth="1"/>
    <col min="3" max="3" width="7.28515625" customWidth="1"/>
    <col min="4" max="4" width="15.5703125" customWidth="1"/>
    <col min="5" max="5" width="5.5703125" customWidth="1"/>
    <col min="6" max="6" width="8.85546875" customWidth="1"/>
    <col min="7" max="7" width="10.5703125" customWidth="1"/>
    <col min="8" max="11" width="5.5703125" customWidth="1"/>
    <col min="13" max="13" width="3.28515625" customWidth="1"/>
    <col min="14" max="14" width="7.42578125" customWidth="1"/>
  </cols>
  <sheetData>
    <row r="1" spans="1:22" s="3" customFormat="1" ht="18" x14ac:dyDescent="0.25">
      <c r="B1" s="4"/>
      <c r="C1" s="183" t="s">
        <v>0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22" s="3" customFormat="1" ht="15.75" x14ac:dyDescent="0.25">
      <c r="B2" s="4"/>
      <c r="C2" s="184" t="s">
        <v>166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22" ht="30.75" customHeight="1" x14ac:dyDescent="0.25">
      <c r="A3" s="5"/>
      <c r="B3" s="80" t="s">
        <v>2</v>
      </c>
      <c r="C3" s="80" t="s">
        <v>3</v>
      </c>
      <c r="D3" s="80" t="s">
        <v>4</v>
      </c>
      <c r="E3" s="80" t="s">
        <v>5</v>
      </c>
      <c r="F3" s="80" t="s">
        <v>6</v>
      </c>
      <c r="G3" s="80" t="s">
        <v>7</v>
      </c>
      <c r="H3" s="80" t="s">
        <v>8</v>
      </c>
      <c r="I3" s="137" t="s">
        <v>9</v>
      </c>
      <c r="J3" s="80" t="s">
        <v>10</v>
      </c>
      <c r="K3" s="80" t="s">
        <v>11</v>
      </c>
      <c r="L3" s="137" t="s">
        <v>12</v>
      </c>
      <c r="M3" s="80" t="s">
        <v>13</v>
      </c>
      <c r="N3" s="80" t="s">
        <v>14</v>
      </c>
      <c r="O3" s="80" t="s">
        <v>15</v>
      </c>
    </row>
    <row r="4" spans="1:22" x14ac:dyDescent="0.25">
      <c r="A4" s="11"/>
      <c r="B4" s="138"/>
      <c r="C4" s="139"/>
      <c r="D4" s="140"/>
      <c r="E4" s="141"/>
      <c r="F4" s="142"/>
      <c r="G4" s="143"/>
      <c r="H4" s="144"/>
      <c r="I4" s="144"/>
      <c r="J4" s="144"/>
      <c r="K4" s="145"/>
      <c r="L4" s="146"/>
      <c r="M4" s="147" t="s">
        <v>21</v>
      </c>
      <c r="N4" s="148"/>
      <c r="O4" s="149"/>
      <c r="P4" s="57"/>
    </row>
    <row r="5" spans="1:22" x14ac:dyDescent="0.25">
      <c r="B5" s="150"/>
      <c r="C5" s="22"/>
      <c r="D5" s="23"/>
      <c r="E5" s="22"/>
      <c r="F5" s="22"/>
      <c r="G5" s="22"/>
      <c r="H5" s="132"/>
      <c r="I5" s="132"/>
      <c r="J5" s="132"/>
      <c r="K5" s="151"/>
      <c r="L5" s="65"/>
      <c r="M5" s="66"/>
      <c r="N5" s="152"/>
      <c r="O5" s="153"/>
      <c r="P5" s="154"/>
    </row>
    <row r="6" spans="1:22" x14ac:dyDescent="0.25">
      <c r="A6" s="11"/>
      <c r="B6" s="138">
        <f>B5+1</f>
        <v>1</v>
      </c>
      <c r="C6" s="155">
        <v>1675</v>
      </c>
      <c r="D6" s="156" t="s">
        <v>126</v>
      </c>
      <c r="E6" s="155" t="s">
        <v>106</v>
      </c>
      <c r="F6" s="155" t="s">
        <v>27</v>
      </c>
      <c r="G6" s="21" t="s">
        <v>61</v>
      </c>
      <c r="H6" s="144">
        <v>287</v>
      </c>
      <c r="I6" s="144"/>
      <c r="J6" s="144"/>
      <c r="K6" s="145"/>
      <c r="L6" s="146">
        <f>SUM(H6:K6)</f>
        <v>287</v>
      </c>
      <c r="M6" s="147" t="s">
        <v>35</v>
      </c>
      <c r="N6" s="148" t="b">
        <f>L6&gt;=294</f>
        <v>0</v>
      </c>
      <c r="O6" s="157"/>
      <c r="P6" s="57"/>
    </row>
    <row r="7" spans="1:22" x14ac:dyDescent="0.25">
      <c r="A7" s="11"/>
      <c r="B7" s="138">
        <f>B6+1</f>
        <v>2</v>
      </c>
      <c r="C7" s="139">
        <v>2213</v>
      </c>
      <c r="D7" s="140" t="s">
        <v>66</v>
      </c>
      <c r="E7" s="141" t="s">
        <v>55</v>
      </c>
      <c r="F7" s="142" t="s">
        <v>60</v>
      </c>
      <c r="G7" s="143" t="s">
        <v>61</v>
      </c>
      <c r="H7" s="144">
        <v>283</v>
      </c>
      <c r="I7" s="144"/>
      <c r="J7" s="144" t="s">
        <v>24</v>
      </c>
      <c r="K7" s="145"/>
      <c r="L7" s="146">
        <f>SUM(H7:K7)</f>
        <v>283</v>
      </c>
      <c r="M7" s="147" t="s">
        <v>35</v>
      </c>
      <c r="N7" s="148" t="b">
        <f>L7&gt;=294</f>
        <v>0</v>
      </c>
      <c r="O7" s="157"/>
      <c r="P7" s="57"/>
    </row>
    <row r="8" spans="1:22" x14ac:dyDescent="0.25">
      <c r="A8" s="11"/>
      <c r="B8" s="138">
        <f>B7+1</f>
        <v>3</v>
      </c>
      <c r="C8" s="139">
        <v>2138</v>
      </c>
      <c r="D8" s="140" t="s">
        <v>67</v>
      </c>
      <c r="E8" s="139" t="s">
        <v>68</v>
      </c>
      <c r="F8" s="158" t="s">
        <v>24</v>
      </c>
      <c r="G8" s="159" t="s">
        <v>24</v>
      </c>
      <c r="H8" s="144">
        <v>279</v>
      </c>
      <c r="I8" s="144"/>
      <c r="J8" s="144" t="s">
        <v>24</v>
      </c>
      <c r="K8" s="145"/>
      <c r="L8" s="146">
        <f>SUM(H8:K8)</f>
        <v>279</v>
      </c>
      <c r="M8" s="147" t="s">
        <v>35</v>
      </c>
      <c r="N8" s="148" t="b">
        <f>L8&gt;=294</f>
        <v>0</v>
      </c>
      <c r="O8" s="157"/>
      <c r="P8" s="57"/>
    </row>
    <row r="9" spans="1:22" x14ac:dyDescent="0.25">
      <c r="C9" s="160"/>
      <c r="D9" s="161"/>
      <c r="E9" s="160"/>
      <c r="F9" s="160"/>
      <c r="G9" s="162"/>
      <c r="H9" s="163"/>
      <c r="I9" s="163"/>
      <c r="J9" s="163"/>
      <c r="K9" s="164"/>
      <c r="L9" s="164"/>
      <c r="M9" s="165"/>
      <c r="N9" s="165"/>
      <c r="O9" s="117"/>
      <c r="Q9" s="10"/>
      <c r="R9" s="10"/>
      <c r="S9" s="10"/>
      <c r="T9" s="10"/>
      <c r="U9" s="10"/>
      <c r="V9" s="10"/>
    </row>
    <row r="10" spans="1:22" x14ac:dyDescent="0.25">
      <c r="A10" s="11"/>
      <c r="B10" s="138">
        <f>B9+1</f>
        <v>1</v>
      </c>
      <c r="C10" s="139">
        <v>309</v>
      </c>
      <c r="D10" s="140" t="s">
        <v>130</v>
      </c>
      <c r="E10" s="139" t="s">
        <v>44</v>
      </c>
      <c r="F10" s="158" t="s">
        <v>60</v>
      </c>
      <c r="G10" s="159" t="s">
        <v>61</v>
      </c>
      <c r="H10" s="144">
        <v>261</v>
      </c>
      <c r="I10" s="144"/>
      <c r="J10" s="144" t="s">
        <v>24</v>
      </c>
      <c r="K10" s="145"/>
      <c r="L10" s="146">
        <f>SUM(H10:K10)</f>
        <v>261</v>
      </c>
      <c r="M10" s="147" t="s">
        <v>17</v>
      </c>
      <c r="N10" s="148" t="b">
        <f>L10&gt;=290</f>
        <v>0</v>
      </c>
      <c r="O10" s="157"/>
      <c r="P10" s="57"/>
      <c r="Q10" s="10"/>
      <c r="R10" s="10"/>
      <c r="S10" s="10"/>
      <c r="T10" s="10"/>
      <c r="U10" s="10"/>
      <c r="V10" s="10"/>
    </row>
    <row r="11" spans="1:22" x14ac:dyDescent="0.25">
      <c r="B11" s="75"/>
      <c r="C11" s="22"/>
      <c r="D11" s="23"/>
      <c r="E11" s="22"/>
      <c r="F11" s="22"/>
      <c r="G11" s="22"/>
      <c r="H11" s="132"/>
      <c r="I11" s="132"/>
      <c r="J11" s="132"/>
      <c r="K11" s="151"/>
      <c r="L11" s="65"/>
      <c r="M11" s="66"/>
      <c r="N11" s="166"/>
      <c r="O11" s="66"/>
      <c r="P11" s="57"/>
      <c r="Q11" s="10"/>
      <c r="R11" s="10"/>
      <c r="S11" s="10"/>
      <c r="T11" s="10"/>
      <c r="U11" s="10"/>
      <c r="V11" s="10"/>
    </row>
    <row r="12" spans="1:22" x14ac:dyDescent="0.25">
      <c r="A12" s="11"/>
      <c r="B12" s="138">
        <f>B11+1</f>
        <v>1</v>
      </c>
      <c r="C12" s="139">
        <v>841</v>
      </c>
      <c r="D12" s="140" t="s">
        <v>107</v>
      </c>
      <c r="E12" s="141" t="s">
        <v>32</v>
      </c>
      <c r="F12" s="142" t="s">
        <v>60</v>
      </c>
      <c r="G12" s="143" t="s">
        <v>61</v>
      </c>
      <c r="H12" s="144">
        <v>206</v>
      </c>
      <c r="I12" s="144"/>
      <c r="J12" s="144" t="s">
        <v>24</v>
      </c>
      <c r="K12" s="145"/>
      <c r="L12" s="146">
        <f>SUM(H12:K12)</f>
        <v>206</v>
      </c>
      <c r="M12" s="147" t="s">
        <v>26</v>
      </c>
      <c r="N12" s="159" t="b">
        <f>L12&gt;=281</f>
        <v>0</v>
      </c>
      <c r="O12" s="138"/>
      <c r="P12" s="57"/>
      <c r="Q12" s="10"/>
      <c r="R12" s="10"/>
      <c r="S12" s="10"/>
      <c r="T12" s="10"/>
      <c r="U12" s="10"/>
      <c r="V12" s="10"/>
    </row>
    <row r="13" spans="1:22" x14ac:dyDescent="0.25">
      <c r="C13" s="62"/>
      <c r="D13" s="167"/>
      <c r="E13" s="62"/>
      <c r="F13" s="62"/>
      <c r="G13" s="62"/>
      <c r="H13" s="64"/>
      <c r="I13" s="64"/>
      <c r="J13" s="64"/>
      <c r="K13" s="65"/>
      <c r="P13" s="123"/>
    </row>
    <row r="14" spans="1:22" x14ac:dyDescent="0.25">
      <c r="C14" s="104" t="s">
        <v>138</v>
      </c>
      <c r="D14" s="194" t="s">
        <v>116</v>
      </c>
      <c r="E14" s="194"/>
      <c r="F14" s="168"/>
    </row>
    <row r="15" spans="1:22" x14ac:dyDescent="0.25">
      <c r="C15" s="105" t="s">
        <v>117</v>
      </c>
      <c r="D15" s="195" t="s">
        <v>118</v>
      </c>
      <c r="E15" s="195"/>
      <c r="F15" s="168"/>
    </row>
    <row r="16" spans="1:22" x14ac:dyDescent="0.25">
      <c r="C16" s="106" t="s">
        <v>119</v>
      </c>
      <c r="D16" s="195" t="s">
        <v>120</v>
      </c>
      <c r="E16" s="195"/>
      <c r="F16" s="168"/>
    </row>
    <row r="17" spans="3:6" x14ac:dyDescent="0.25">
      <c r="C17" s="107" t="s">
        <v>121</v>
      </c>
      <c r="D17" s="195" t="s">
        <v>122</v>
      </c>
      <c r="E17" s="195"/>
      <c r="F17" s="168"/>
    </row>
    <row r="18" spans="3:6" x14ac:dyDescent="0.25">
      <c r="C18" s="108" t="s">
        <v>123</v>
      </c>
      <c r="D18" s="196" t="s">
        <v>124</v>
      </c>
      <c r="E18" s="196"/>
      <c r="F18" s="168"/>
    </row>
    <row r="20" spans="3:6" x14ac:dyDescent="0.25">
      <c r="E20" s="94"/>
    </row>
  </sheetData>
  <sheetProtection selectLockedCells="1" selectUnlockedCells="1"/>
  <mergeCells count="7">
    <mergeCell ref="D18:E18"/>
    <mergeCell ref="C1:O1"/>
    <mergeCell ref="C2:O2"/>
    <mergeCell ref="D14:E14"/>
    <mergeCell ref="D15:E15"/>
    <mergeCell ref="D16:E16"/>
    <mergeCell ref="D17:E17"/>
  </mergeCells>
  <pageMargins left="0.51180555555555551" right="0.51180555555555551" top="0.74791666666666667" bottom="0.74791666666666667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="102" zoomScaleNormal="102" zoomScaleSheetLayoutView="100" workbookViewId="0">
      <selection sqref="A1:A65536"/>
    </sheetView>
  </sheetViews>
  <sheetFormatPr defaultColWidth="12.5703125" defaultRowHeight="15" x14ac:dyDescent="0.25"/>
  <cols>
    <col min="1" max="2" width="5.7109375" customWidth="1"/>
    <col min="3" max="3" width="7.85546875" customWidth="1"/>
    <col min="4" max="4" width="12.42578125" customWidth="1"/>
    <col min="5" max="5" width="5.28515625" customWidth="1"/>
    <col min="6" max="6" width="7.7109375" customWidth="1"/>
    <col min="7" max="7" width="8.28515625" customWidth="1"/>
    <col min="8" max="8" width="8" customWidth="1"/>
    <col min="9" max="11" width="4.85546875" customWidth="1"/>
    <col min="12" max="12" width="8.28515625" customWidth="1"/>
    <col min="13" max="13" width="5.42578125" customWidth="1"/>
    <col min="14" max="14" width="6.140625" customWidth="1"/>
    <col min="15" max="15" width="0" hidden="1" customWidth="1"/>
  </cols>
  <sheetData>
    <row r="1" spans="1:16" ht="18" x14ac:dyDescent="0.25">
      <c r="A1" s="3"/>
      <c r="B1" s="197" t="s">
        <v>167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3"/>
    </row>
    <row r="2" spans="1:16" ht="12.4" customHeight="1" thickBot="1" x14ac:dyDescent="0.3">
      <c r="A2" s="3"/>
      <c r="B2" s="169"/>
      <c r="C2" s="198" t="s">
        <v>168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3"/>
    </row>
    <row r="3" spans="1:16" ht="12.75" customHeight="1" thickBot="1" x14ac:dyDescent="0.3">
      <c r="A3" s="5"/>
      <c r="B3" s="170" t="s">
        <v>2</v>
      </c>
      <c r="C3" s="170" t="s">
        <v>3</v>
      </c>
      <c r="D3" s="171" t="s">
        <v>4</v>
      </c>
      <c r="E3" s="171" t="s">
        <v>5</v>
      </c>
      <c r="F3" s="171" t="s">
        <v>6</v>
      </c>
      <c r="G3" s="171" t="s">
        <v>7</v>
      </c>
      <c r="H3" s="171" t="s">
        <v>8</v>
      </c>
      <c r="I3" s="172" t="s">
        <v>9</v>
      </c>
      <c r="J3" s="171" t="s">
        <v>10</v>
      </c>
      <c r="K3" s="171" t="s">
        <v>11</v>
      </c>
      <c r="L3" s="199" t="s">
        <v>12</v>
      </c>
      <c r="M3" s="199"/>
      <c r="N3" s="199"/>
      <c r="O3" s="47"/>
    </row>
    <row r="4" spans="1:16" x14ac:dyDescent="0.25">
      <c r="A4" s="11"/>
      <c r="B4" s="12">
        <v>1</v>
      </c>
      <c r="C4" s="13">
        <v>309</v>
      </c>
      <c r="D4" s="173" t="s">
        <v>130</v>
      </c>
      <c r="E4" s="13" t="s">
        <v>44</v>
      </c>
      <c r="F4" s="13" t="s">
        <v>27</v>
      </c>
      <c r="G4" s="32" t="s">
        <v>61</v>
      </c>
      <c r="H4" s="16">
        <v>243</v>
      </c>
      <c r="I4" s="16"/>
      <c r="J4" s="16" t="s">
        <v>24</v>
      </c>
      <c r="K4" s="17"/>
      <c r="L4" s="200">
        <f>SUM(H4:K4)</f>
        <v>243</v>
      </c>
      <c r="M4" s="200"/>
      <c r="N4" s="200"/>
      <c r="O4" s="47"/>
      <c r="P4" s="61"/>
    </row>
    <row r="5" spans="1:16" x14ac:dyDescent="0.25">
      <c r="A5" s="11"/>
      <c r="B5" s="12"/>
      <c r="C5" s="13"/>
      <c r="D5" s="173"/>
      <c r="E5" s="13"/>
      <c r="F5" s="13"/>
      <c r="G5" s="32"/>
      <c r="H5" s="16"/>
      <c r="I5" s="16"/>
      <c r="J5" s="16"/>
      <c r="K5" s="17"/>
      <c r="L5" s="200"/>
      <c r="M5" s="200"/>
      <c r="N5" s="200"/>
      <c r="O5" s="47"/>
    </row>
    <row r="6" spans="1:16" x14ac:dyDescent="0.25">
      <c r="A6" s="11"/>
      <c r="B6" s="12"/>
      <c r="C6" s="13"/>
      <c r="D6" s="173"/>
      <c r="E6" s="13"/>
      <c r="F6" s="13"/>
      <c r="G6" s="32"/>
      <c r="H6" s="16"/>
      <c r="I6" s="16"/>
      <c r="J6" s="16"/>
      <c r="K6" s="17"/>
      <c r="L6" s="200"/>
      <c r="M6" s="200"/>
      <c r="N6" s="200"/>
      <c r="O6" s="47"/>
    </row>
    <row r="7" spans="1:16" x14ac:dyDescent="0.25">
      <c r="A7" s="11"/>
      <c r="B7" s="12"/>
      <c r="C7" s="13"/>
      <c r="D7" s="173"/>
      <c r="E7" s="13"/>
      <c r="F7" s="13"/>
      <c r="G7" s="32"/>
      <c r="H7" s="16"/>
      <c r="I7" s="16"/>
      <c r="J7" s="16"/>
      <c r="K7" s="17"/>
      <c r="L7" s="200"/>
      <c r="M7" s="200"/>
      <c r="N7" s="200"/>
      <c r="O7" s="47"/>
    </row>
    <row r="8" spans="1:16" x14ac:dyDescent="0.25">
      <c r="B8" s="2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6" x14ac:dyDescent="0.25">
      <c r="B9" s="2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6" x14ac:dyDescent="0.25">
      <c r="B10" s="2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6" ht="15.75" thickBot="1" x14ac:dyDescent="0.3">
      <c r="B11" s="24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6" x14ac:dyDescent="0.25">
      <c r="B12" s="24"/>
      <c r="C12" s="47"/>
      <c r="D12" s="174" t="s">
        <v>115</v>
      </c>
      <c r="E12" s="201" t="s">
        <v>116</v>
      </c>
      <c r="F12" s="201"/>
      <c r="G12" s="201"/>
      <c r="H12" s="47"/>
      <c r="I12" s="47"/>
      <c r="J12" s="47"/>
      <c r="K12" s="47"/>
      <c r="L12" s="47"/>
      <c r="M12" s="47"/>
      <c r="N12" s="47"/>
      <c r="O12" s="47"/>
    </row>
    <row r="13" spans="1:16" x14ac:dyDescent="0.25">
      <c r="B13" s="24"/>
      <c r="C13" s="47"/>
      <c r="D13" s="175" t="s">
        <v>117</v>
      </c>
      <c r="E13" s="202" t="s">
        <v>118</v>
      </c>
      <c r="F13" s="202"/>
      <c r="G13" s="202"/>
      <c r="H13" s="47"/>
      <c r="I13" s="47"/>
      <c r="J13" s="47"/>
      <c r="K13" s="47"/>
      <c r="L13" s="47"/>
    </row>
    <row r="14" spans="1:16" x14ac:dyDescent="0.25">
      <c r="B14" s="24"/>
      <c r="C14" s="47"/>
      <c r="D14" s="176" t="s">
        <v>119</v>
      </c>
      <c r="E14" s="202" t="s">
        <v>120</v>
      </c>
      <c r="F14" s="202"/>
      <c r="G14" s="202"/>
      <c r="H14" s="47"/>
      <c r="I14" s="47"/>
      <c r="J14" s="47"/>
      <c r="K14" s="47"/>
      <c r="L14" s="47"/>
    </row>
    <row r="15" spans="1:16" x14ac:dyDescent="0.25">
      <c r="B15" s="24"/>
      <c r="C15" s="47"/>
      <c r="D15" s="177" t="s">
        <v>121</v>
      </c>
      <c r="E15" s="202" t="s">
        <v>122</v>
      </c>
      <c r="F15" s="202"/>
      <c r="G15" s="202"/>
      <c r="H15" s="47"/>
      <c r="I15" s="47"/>
      <c r="J15" s="47"/>
      <c r="K15" s="47"/>
      <c r="L15" s="47"/>
    </row>
    <row r="16" spans="1:16" ht="15.75" thickBot="1" x14ac:dyDescent="0.3">
      <c r="B16" s="24"/>
      <c r="C16" s="47"/>
      <c r="D16" s="178" t="s">
        <v>123</v>
      </c>
      <c r="E16" s="203" t="s">
        <v>124</v>
      </c>
      <c r="F16" s="203"/>
      <c r="G16" s="203"/>
      <c r="H16" s="47"/>
      <c r="I16" s="47"/>
      <c r="J16" s="47"/>
      <c r="K16" s="47"/>
      <c r="L16" s="47"/>
    </row>
    <row r="17" spans="2:12" x14ac:dyDescent="0.25">
      <c r="B17" s="24"/>
      <c r="C17" s="47"/>
      <c r="D17" s="179"/>
      <c r="E17" s="204"/>
      <c r="F17" s="204"/>
      <c r="G17" s="204"/>
      <c r="H17" s="47"/>
      <c r="I17" s="47"/>
      <c r="J17" s="47"/>
      <c r="K17" s="47"/>
      <c r="L17" s="47"/>
    </row>
    <row r="18" spans="2:12" x14ac:dyDescent="0.25">
      <c r="B18" s="1"/>
      <c r="D18" s="180"/>
      <c r="E18" s="205"/>
      <c r="F18" s="205"/>
      <c r="G18" s="205"/>
      <c r="L18" s="2"/>
    </row>
    <row r="19" spans="2:12" x14ac:dyDescent="0.25">
      <c r="B19" s="1"/>
      <c r="D19" s="181"/>
      <c r="E19" s="205"/>
      <c r="F19" s="205"/>
      <c r="G19" s="205"/>
      <c r="L19" s="2"/>
    </row>
    <row r="20" spans="2:12" x14ac:dyDescent="0.25">
      <c r="B20" s="1"/>
      <c r="D20" s="182"/>
      <c r="E20" s="205"/>
      <c r="F20" s="205"/>
      <c r="G20" s="205"/>
      <c r="L20" s="2"/>
    </row>
    <row r="21" spans="2:12" x14ac:dyDescent="0.25">
      <c r="B21" s="1"/>
      <c r="L21" s="2"/>
    </row>
  </sheetData>
  <sheetProtection selectLockedCells="1" selectUnlockedCells="1"/>
  <mergeCells count="16">
    <mergeCell ref="E17:G17"/>
    <mergeCell ref="E18:G18"/>
    <mergeCell ref="E19:G19"/>
    <mergeCell ref="E20:G20"/>
    <mergeCell ref="L7:N7"/>
    <mergeCell ref="E12:G12"/>
    <mergeCell ref="E13:G13"/>
    <mergeCell ref="E14:G14"/>
    <mergeCell ref="E15:G15"/>
    <mergeCell ref="E16:G16"/>
    <mergeCell ref="B1:O1"/>
    <mergeCell ref="C2:O2"/>
    <mergeCell ref="L3:N3"/>
    <mergeCell ref="L4:N4"/>
    <mergeCell ref="L5:N5"/>
    <mergeCell ref="L6:N6"/>
  </mergeCells>
  <pageMargins left="0.78749999999999998" right="0.78749999999999998" top="1.0527777777777778" bottom="1.0527777777777778" header="0.78749999999999998" footer="0.78749999999999998"/>
  <pageSetup paperSize="9" scale="90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102" zoomScaleNormal="102" zoomScaleSheetLayoutView="100" workbookViewId="0">
      <selection activeCell="L12" sqref="L12"/>
    </sheetView>
  </sheetViews>
  <sheetFormatPr defaultColWidth="12.5703125" defaultRowHeight="15" x14ac:dyDescent="0.25"/>
  <cols>
    <col min="1" max="1" width="4.42578125" customWidth="1"/>
    <col min="2" max="2" width="6" customWidth="1"/>
    <col min="3" max="3" width="7.140625" customWidth="1"/>
    <col min="5" max="5" width="5.85546875" customWidth="1"/>
    <col min="6" max="6" width="8.140625" customWidth="1"/>
    <col min="8" max="8" width="6.5703125" style="2" customWidth="1"/>
    <col min="9" max="11" width="6.5703125" customWidth="1"/>
    <col min="12" max="13" width="5.42578125" customWidth="1"/>
    <col min="14" max="14" width="3.5703125" customWidth="1"/>
    <col min="15" max="15" width="0" hidden="1" customWidth="1"/>
  </cols>
  <sheetData>
    <row r="1" spans="1:22" ht="18" x14ac:dyDescent="0.25">
      <c r="A1" s="3"/>
      <c r="B1" s="4"/>
      <c r="C1" s="183" t="s">
        <v>167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3"/>
    </row>
    <row r="2" spans="1:22" s="3" customFormat="1" ht="15.75" x14ac:dyDescent="0.25">
      <c r="B2" s="4"/>
      <c r="C2" s="184" t="s">
        <v>169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22" s="98" customFormat="1" ht="30" customHeight="1" x14ac:dyDescent="0.25">
      <c r="A3" s="5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97" t="s">
        <v>9</v>
      </c>
      <c r="J3" s="6" t="s">
        <v>10</v>
      </c>
      <c r="K3" s="6" t="s">
        <v>11</v>
      </c>
      <c r="L3" s="206" t="s">
        <v>12</v>
      </c>
      <c r="M3" s="206"/>
      <c r="N3" s="206"/>
      <c r="O3" s="206"/>
    </row>
    <row r="4" spans="1:22" x14ac:dyDescent="0.25">
      <c r="A4" s="11"/>
      <c r="B4" s="12">
        <v>1</v>
      </c>
      <c r="C4" s="13">
        <v>1467</v>
      </c>
      <c r="D4" s="14" t="s">
        <v>25</v>
      </c>
      <c r="E4" s="15" t="s">
        <v>26</v>
      </c>
      <c r="F4" s="15" t="s">
        <v>27</v>
      </c>
      <c r="G4" s="13" t="s">
        <v>23</v>
      </c>
      <c r="H4" s="16">
        <v>107</v>
      </c>
      <c r="I4" s="100" t="s">
        <v>24</v>
      </c>
      <c r="J4" s="16" t="s">
        <v>24</v>
      </c>
      <c r="K4" s="101"/>
      <c r="L4" s="200">
        <f>SUM(H4:K4)</f>
        <v>107</v>
      </c>
      <c r="M4" s="200"/>
      <c r="N4" s="200"/>
      <c r="O4" s="200"/>
      <c r="R4" s="22"/>
      <c r="S4" s="23"/>
      <c r="T4" s="22"/>
      <c r="U4" s="22"/>
      <c r="V4" s="22"/>
    </row>
    <row r="5" spans="1:22" x14ac:dyDescent="0.25">
      <c r="A5" s="11"/>
      <c r="B5" s="12">
        <v>2</v>
      </c>
      <c r="C5" s="36">
        <v>785</v>
      </c>
      <c r="D5" s="37" t="s">
        <v>20</v>
      </c>
      <c r="E5" s="32" t="s">
        <v>21</v>
      </c>
      <c r="F5" s="13" t="s">
        <v>27</v>
      </c>
      <c r="G5" s="32" t="s">
        <v>23</v>
      </c>
      <c r="H5" s="16">
        <v>100</v>
      </c>
      <c r="I5" s="100"/>
      <c r="J5" s="16"/>
      <c r="K5" s="101"/>
      <c r="L5" s="200">
        <f>SUM(H5:K5)</f>
        <v>100</v>
      </c>
      <c r="M5" s="200"/>
      <c r="N5" s="200"/>
      <c r="O5" s="200"/>
      <c r="R5" s="22"/>
      <c r="S5" s="23"/>
      <c r="T5" s="22"/>
      <c r="U5" s="22"/>
      <c r="V5" s="22"/>
    </row>
    <row r="6" spans="1:22" x14ac:dyDescent="0.25">
      <c r="A6" s="11"/>
      <c r="B6" s="12">
        <v>3</v>
      </c>
      <c r="C6" s="13">
        <v>322</v>
      </c>
      <c r="D6" s="14" t="s">
        <v>42</v>
      </c>
      <c r="E6" s="15" t="s">
        <v>40</v>
      </c>
      <c r="F6" s="15" t="s">
        <v>27</v>
      </c>
      <c r="G6" s="13" t="s">
        <v>23</v>
      </c>
      <c r="H6" s="16">
        <v>92</v>
      </c>
      <c r="I6" s="16"/>
      <c r="J6" s="16"/>
      <c r="K6" s="17"/>
      <c r="L6" s="200">
        <f>SUM(H6:K6)</f>
        <v>92</v>
      </c>
      <c r="M6" s="200"/>
      <c r="N6" s="200"/>
      <c r="O6" s="200"/>
      <c r="R6" s="10"/>
      <c r="S6" s="10"/>
      <c r="T6" s="10"/>
      <c r="U6" s="10"/>
      <c r="V6" s="10"/>
    </row>
    <row r="7" spans="1:22" x14ac:dyDescent="0.25">
      <c r="A7" s="11"/>
      <c r="B7" s="12">
        <v>4</v>
      </c>
      <c r="C7" s="13">
        <v>1475</v>
      </c>
      <c r="D7" s="14" t="s">
        <v>45</v>
      </c>
      <c r="E7" s="15" t="s">
        <v>35</v>
      </c>
      <c r="F7" s="15" t="s">
        <v>27</v>
      </c>
      <c r="G7" s="13" t="s">
        <v>23</v>
      </c>
      <c r="H7" s="16">
        <v>86</v>
      </c>
      <c r="I7" s="100" t="s">
        <v>24</v>
      </c>
      <c r="J7" s="16" t="s">
        <v>24</v>
      </c>
      <c r="K7" s="101"/>
      <c r="L7" s="200">
        <f>SUM(H7:K7)</f>
        <v>86</v>
      </c>
      <c r="M7" s="200"/>
      <c r="N7" s="200"/>
      <c r="O7" s="200"/>
    </row>
    <row r="8" spans="1:22" x14ac:dyDescent="0.25">
      <c r="A8" s="11"/>
      <c r="B8" s="12">
        <v>5</v>
      </c>
      <c r="C8" s="41">
        <v>1268</v>
      </c>
      <c r="D8" s="42" t="s">
        <v>56</v>
      </c>
      <c r="E8" s="41" t="s">
        <v>55</v>
      </c>
      <c r="F8" s="41" t="s">
        <v>30</v>
      </c>
      <c r="G8" s="52" t="s">
        <v>30</v>
      </c>
      <c r="H8" s="16">
        <v>74</v>
      </c>
      <c r="I8" s="100" t="s">
        <v>24</v>
      </c>
      <c r="J8" s="16" t="s">
        <v>24</v>
      </c>
      <c r="K8" s="101"/>
      <c r="L8" s="200">
        <f>SUM(H8:K8)</f>
        <v>74</v>
      </c>
      <c r="M8" s="200"/>
      <c r="N8" s="200"/>
      <c r="O8" s="200"/>
    </row>
    <row r="9" spans="1:22" x14ac:dyDescent="0.25">
      <c r="B9" s="1"/>
      <c r="L9" s="2"/>
    </row>
    <row r="10" spans="1:22" x14ac:dyDescent="0.25">
      <c r="B10" s="1"/>
      <c r="L10" s="2"/>
    </row>
    <row r="11" spans="1:22" x14ac:dyDescent="0.25">
      <c r="B11" s="1"/>
      <c r="K11" t="s">
        <v>17</v>
      </c>
      <c r="L11" s="2"/>
    </row>
    <row r="12" spans="1:22" x14ac:dyDescent="0.25">
      <c r="B12" s="1"/>
      <c r="L12" s="2"/>
    </row>
    <row r="13" spans="1:22" x14ac:dyDescent="0.25">
      <c r="B13" s="1"/>
      <c r="L13" s="2"/>
    </row>
    <row r="14" spans="1:22" x14ac:dyDescent="0.25">
      <c r="B14" s="1"/>
      <c r="D14" s="104" t="s">
        <v>138</v>
      </c>
      <c r="E14" s="188" t="s">
        <v>139</v>
      </c>
      <c r="F14" s="188"/>
      <c r="G14" s="188"/>
    </row>
    <row r="15" spans="1:22" x14ac:dyDescent="0.25">
      <c r="B15" s="1"/>
      <c r="D15" s="105" t="s">
        <v>117</v>
      </c>
      <c r="E15" s="189" t="s">
        <v>140</v>
      </c>
      <c r="F15" s="189"/>
      <c r="G15" s="189"/>
    </row>
    <row r="16" spans="1:22" x14ac:dyDescent="0.25">
      <c r="B16" s="1"/>
      <c r="D16" s="106" t="s">
        <v>119</v>
      </c>
      <c r="E16" s="189" t="s">
        <v>141</v>
      </c>
      <c r="F16" s="189"/>
      <c r="G16" s="189"/>
    </row>
    <row r="17" spans="2:7" x14ac:dyDescent="0.25">
      <c r="B17" s="1"/>
      <c r="D17" s="107" t="s">
        <v>121</v>
      </c>
      <c r="E17" s="189" t="s">
        <v>142</v>
      </c>
      <c r="F17" s="189"/>
      <c r="G17" s="189"/>
    </row>
    <row r="18" spans="2:7" x14ac:dyDescent="0.25">
      <c r="B18" s="1"/>
      <c r="D18" s="108" t="s">
        <v>123</v>
      </c>
      <c r="E18" s="190" t="s">
        <v>143</v>
      </c>
      <c r="F18" s="190"/>
      <c r="G18" s="190"/>
    </row>
    <row r="19" spans="2:7" x14ac:dyDescent="0.25">
      <c r="B19" s="1"/>
    </row>
  </sheetData>
  <sheetProtection selectLockedCells="1" selectUnlockedCells="1"/>
  <mergeCells count="13">
    <mergeCell ref="E18:G18"/>
    <mergeCell ref="L7:O7"/>
    <mergeCell ref="L8:O8"/>
    <mergeCell ref="E14:G14"/>
    <mergeCell ref="E15:G15"/>
    <mergeCell ref="E16:G16"/>
    <mergeCell ref="E17:G17"/>
    <mergeCell ref="C1:O1"/>
    <mergeCell ref="C2:O2"/>
    <mergeCell ref="L3:O3"/>
    <mergeCell ref="L4:O4"/>
    <mergeCell ref="L5:O5"/>
    <mergeCell ref="L6:O6"/>
  </mergeCells>
  <pageMargins left="0.78749999999999998" right="0.78749999999999998" top="1.0527777777777778" bottom="1.0527777777777778" header="0.78749999999999998" footer="0.78749999999999998"/>
  <pageSetup scale="95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Police A</vt:lpstr>
      <vt:lpstr>Police B</vt:lpstr>
      <vt:lpstr>Service A</vt:lpstr>
      <vt:lpstr>Service B</vt:lpstr>
      <vt:lpstr>Carry</vt:lpstr>
      <vt:lpstr>Pocket</vt:lpstr>
      <vt:lpstr>NPA Magnum</vt:lpstr>
      <vt:lpstr>PP Optical</vt:lpstr>
      <vt:lpstr>SP Optical</vt:lpstr>
      <vt:lpstr>'Police A'!Excel_BuiltIn_Print_Area</vt:lpstr>
      <vt:lpstr>'Police A'!Excel_BuiltIn_Print_Area</vt:lpstr>
      <vt:lpstr>'Service B'!Excel_BuiltIn_Print_Area</vt:lpstr>
      <vt:lpstr>'SP Optical'!Excel_BuiltIn_Print_Area</vt:lpstr>
      <vt:lpstr>Carry!Print_Area</vt:lpstr>
      <vt:lpstr>'NPA Magnum'!Print_Area</vt:lpstr>
      <vt:lpstr>Pocket!Print_Area</vt:lpstr>
      <vt:lpstr>'Police A'!Print_Area</vt:lpstr>
      <vt:lpstr>'Police B'!Print_Area</vt:lpstr>
      <vt:lpstr>'Service A'!Print_Area</vt:lpstr>
      <vt:lpstr>'Service B'!Print_Area</vt:lpstr>
      <vt:lpstr>'SP Optical'!Print_Area</vt:lpstr>
      <vt:lpstr>Carry!Print_Titles</vt:lpstr>
      <vt:lpstr>Pocket!Print_Titles</vt:lpstr>
      <vt:lpstr>'Police A'!Print_Titles</vt:lpstr>
      <vt:lpstr>'Police B'!Print_Titles</vt:lpstr>
      <vt:lpstr>'Service 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2021-10-17T20:27:42Z</dcterms:created>
  <dcterms:modified xsi:type="dcterms:W3CDTF">2021-10-17T20:29:18Z</dcterms:modified>
</cp:coreProperties>
</file>